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1,3'!$A$1:$Q$25</definedName>
    <definedName name="_xlnm.Print_Area" localSheetId="6">'CUADRO 1,4'!$A$1:$Y$49</definedName>
    <definedName name="_xlnm.Print_Area" localSheetId="7">'CUADRO 1,5'!$A$3:$Y$57</definedName>
    <definedName name="_xlnm.Print_Area" localSheetId="9">'CUADRO 1,7'!$A$1:$Q$54</definedName>
    <definedName name="_xlnm.Print_Area" localSheetId="16">'CUADRO 1.10'!$A$1:$Z$63</definedName>
    <definedName name="_xlnm.Print_Area" localSheetId="17">'CUADRO 1.11'!$A$3:$Z$54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1.6'!$A$1:$R$61</definedName>
    <definedName name="_xlnm.Print_Area" localSheetId="10">'CUADRO 1.8'!$A$1:$Y$98</definedName>
    <definedName name="_xlnm.Print_Area" localSheetId="11">'CUADRO 1.8 B'!$A$3:$Y$58</definedName>
    <definedName name="_xlnm.Print_Area" localSheetId="12">'CUADRO 1.8 C'!$A$1:$Z$77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C'!$A$1:$Z$80</definedName>
    <definedName name="_xlnm.Print_Area" localSheetId="0">'INDICE'!$A$1:$D$32</definedName>
    <definedName name="PAX_NACIONAL" localSheetId="5">'CUADRO 1,3'!$A$6:$N$22</definedName>
    <definedName name="PAX_NACIONAL" localSheetId="6">'CUADRO 1,4'!$A$6:$T$47</definedName>
    <definedName name="PAX_NACIONAL" localSheetId="7">'CUADRO 1,5'!$A$6:$T$55</definedName>
    <definedName name="PAX_NACIONAL" localSheetId="9">'CUADRO 1,7'!$A$6:$N$52</definedName>
    <definedName name="PAX_NACIONAL" localSheetId="16">'CUADRO 1.10'!$A$6:$U$60</definedName>
    <definedName name="PAX_NACIONAL" localSheetId="17">'CUADRO 1.11'!$A$6:$U$52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1.8'!$A$6:$T$94</definedName>
    <definedName name="PAX_NACIONAL" localSheetId="11">'CUADRO 1.8 B'!$A$6:$T$55</definedName>
    <definedName name="PAX_NACIONAL" localSheetId="12">'CUADRO 1.8 C'!$A$6:$T$74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C'!$A$6:$T$75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<sst xmlns="http://schemas.openxmlformats.org/spreadsheetml/2006/main" count="1591" uniqueCount="493">
  <si>
    <t>Fuente: Empresas Aéreas Archivo Origen-Destino, Tráfico de Aerotaxis, Tráfico de Vuelos Charter.  *: Variación superior al 500%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</si>
  <si>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</si>
  <si>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</si>
  <si>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</si>
  <si>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</si>
  <si>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</si>
  <si>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</si>
  <si>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</si>
  <si>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</si>
  <si>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</si>
  <si>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</si>
  <si>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</si>
  <si>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</si>
  <si>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</si>
  <si>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</si>
  <si>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</si>
  <si>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</si>
  <si>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</si>
  <si>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</si>
  <si>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</si>
  <si>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</si>
  <si>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</si>
  <si>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</si>
  <si>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</si>
  <si>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</si>
  <si>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</si>
  <si>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</si>
  <si>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</si>
  <si>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</si>
  <si>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</si>
  <si>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</si>
  <si>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</si>
  <si>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</si>
  <si>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</si>
  <si>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</si>
  <si>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</si>
  <si>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</si>
  <si>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</si>
  <si>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</si>
  <si>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</si>
  <si>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</si>
  <si>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</si>
  <si>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</si>
  <si>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</si>
  <si>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</si>
  <si>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</si>
  <si>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</si>
  <si>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</si>
  <si>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</si>
  <si>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</si>
  <si>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</si>
  <si>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</si>
  <si>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</si>
  <si>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</si>
  <si>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</si>
  <si>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</si>
  <si>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</si>
  <si>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</si>
  <si>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</si>
  <si>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</si>
  <si>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</si>
  <si>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</si>
  <si>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</si>
  <si>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</si>
  <si>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</si>
  <si>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</si>
  <si>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</si>
  <si>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</si>
  <si>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</si>
  <si>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</si>
  <si>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</si>
  <si>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</si>
  <si>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</si>
  <si>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</si>
  <si>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</si>
  <si>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</si>
  <si>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</si>
  <si>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</si>
  <si>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</si>
  <si>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</si>
  <si>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</si>
  <si>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</si>
  <si>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</si>
  <si>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</si>
  <si>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</si>
  <si>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</si>
  <si>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</si>
  <si>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</si>
  <si>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</si>
  <si>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</si>
  <si>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</si>
  <si>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</si>
  <si>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</si>
  <si>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</si>
  <si>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</si>
  <si>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</si>
  <si>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</si>
  <si>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</si>
  <si>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</si>
  <si>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</si>
  <si>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</si>
  <si>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</si>
  <si>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</si>
  <si>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</si>
  <si>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</si>
  <si>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</si>
  <si>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</si>
  <si>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</si>
  <si>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</si>
  <si>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</si>
  <si>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</si>
  <si>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</si>
  <si>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</si>
  <si>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</si>
  <si>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</si>
  <si>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</si>
  <si>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</si>
  <si>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</si>
  <si>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</si>
  <si>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</si>
  <si>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</si>
  <si>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</si>
  <si>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</si>
  <si>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</si>
  <si>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</si>
  <si>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</si>
  <si>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</si>
  <si>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</si>
  <si>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</si>
  <si>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</si>
  <si>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</si>
  <si>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</si>
  <si>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</si>
  <si>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</si>
  <si>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</si>
  <si>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</si>
  <si>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</si>
  <si>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</si>
  <si>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</si>
  <si>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</si>
  <si>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Ene- Mar 2015</t>
  </si>
  <si>
    <t>Ene- Mar 2016</t>
  </si>
  <si>
    <t>Mar 2016 - Mar 2015</t>
  </si>
  <si>
    <t>Ene - Mar 2016 / Ene - Mar 2015</t>
  </si>
  <si>
    <t>Boletín Origen-Destino Marzo 2016</t>
  </si>
  <si>
    <t>Marzo 2016</t>
  </si>
  <si>
    <t>Marzo 2015</t>
  </si>
  <si>
    <t>Enero - Marzo 2016</t>
  </si>
  <si>
    <t>Enero - Marzo 2015</t>
  </si>
  <si>
    <t>Avianca</t>
  </si>
  <si>
    <t>Lan Colombia</t>
  </si>
  <si>
    <t>Fast Colombia</t>
  </si>
  <si>
    <t>Satena</t>
  </si>
  <si>
    <t>Easy Fly</t>
  </si>
  <si>
    <t>Copa Airlines Colombia</t>
  </si>
  <si>
    <t>Aer. Antioquia</t>
  </si>
  <si>
    <t>Helicol</t>
  </si>
  <si>
    <t>Transporte Aereo de Col.</t>
  </si>
  <si>
    <t>Searca</t>
  </si>
  <si>
    <t>Aliansa</t>
  </si>
  <si>
    <t>Aerovanguardia</t>
  </si>
  <si>
    <t>Ara</t>
  </si>
  <si>
    <t>Sarpa</t>
  </si>
  <si>
    <t>Hangar Uno</t>
  </si>
  <si>
    <t>Otras</t>
  </si>
  <si>
    <t>Aerosucre</t>
  </si>
  <si>
    <t>LAS</t>
  </si>
  <si>
    <t>Aer Caribe</t>
  </si>
  <si>
    <t>Tampa</t>
  </si>
  <si>
    <t>Air Colombia</t>
  </si>
  <si>
    <t>Arall</t>
  </si>
  <si>
    <t>Aerogal</t>
  </si>
  <si>
    <t>American</t>
  </si>
  <si>
    <t>Taca</t>
  </si>
  <si>
    <t>Jetblue</t>
  </si>
  <si>
    <t>Spirit Airlines</t>
  </si>
  <si>
    <t>Lan Airlines</t>
  </si>
  <si>
    <t>United Airlines</t>
  </si>
  <si>
    <t>Taca International Airlines S.A</t>
  </si>
  <si>
    <t>Delta</t>
  </si>
  <si>
    <t>Lan Peru</t>
  </si>
  <si>
    <t>Iberia</t>
  </si>
  <si>
    <t>Aeromexico</t>
  </si>
  <si>
    <t>Copa</t>
  </si>
  <si>
    <t>Lufthansa</t>
  </si>
  <si>
    <t>Air France</t>
  </si>
  <si>
    <t>Interjet</t>
  </si>
  <si>
    <t>Lacsa</t>
  </si>
  <si>
    <t>Aerol. Argentinas</t>
  </si>
  <si>
    <t>Klm</t>
  </si>
  <si>
    <t>Avior Airlines</t>
  </si>
  <si>
    <t>Air Canada</t>
  </si>
  <si>
    <t>Tame</t>
  </si>
  <si>
    <t>Air Panama</t>
  </si>
  <si>
    <t>Conviasa</t>
  </si>
  <si>
    <t>TAM</t>
  </si>
  <si>
    <t>Insel Air</t>
  </si>
  <si>
    <t>TAP Portugal</t>
  </si>
  <si>
    <t>Air Transat</t>
  </si>
  <si>
    <t>Aeropostal</t>
  </si>
  <si>
    <t>Aviateca</t>
  </si>
  <si>
    <t>Cubana</t>
  </si>
  <si>
    <t>Oceanair</t>
  </si>
  <si>
    <t>Inselair Aruba</t>
  </si>
  <si>
    <t>Ups</t>
  </si>
  <si>
    <t>Sky Lease I.</t>
  </si>
  <si>
    <t>Centurion</t>
  </si>
  <si>
    <t>Linea A. Carguera de Col</t>
  </si>
  <si>
    <t>Absa</t>
  </si>
  <si>
    <t>Atlas Air</t>
  </si>
  <si>
    <t>Dynamic Airways</t>
  </si>
  <si>
    <t>Martinair</t>
  </si>
  <si>
    <t>Vensecar C.A.</t>
  </si>
  <si>
    <t>Fedex</t>
  </si>
  <si>
    <t>Cargolux</t>
  </si>
  <si>
    <t>Mas Air</t>
  </si>
  <si>
    <t>Florida West</t>
  </si>
  <si>
    <t>KLM</t>
  </si>
  <si>
    <t>Dhl Aero Expreso, S.A.</t>
  </si>
  <si>
    <t>Antonov Design Bureau</t>
  </si>
  <si>
    <t>Volga - Dnepr</t>
  </si>
  <si>
    <t>Lufthansa Cargo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</si>
  <si>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</si>
  <si>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</si>
  <si>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</si>
  <si>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</si>
  <si>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</si>
  <si>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</si>
  <si>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</si>
  <si>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</si>
  <si>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</si>
  <si>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BOG-CUC-BOG</t>
  </si>
  <si>
    <t>CLO-MDE-CLO</t>
  </si>
  <si>
    <t>BOG-MTR-BOG</t>
  </si>
  <si>
    <t>BAQ-MDE-BAQ</t>
  </si>
  <si>
    <t>ADZ-MDE-ADZ</t>
  </si>
  <si>
    <t>BOG-AXM-BOG</t>
  </si>
  <si>
    <t>BOG-EYP-BOG</t>
  </si>
  <si>
    <t>CLO-CTG-CLO</t>
  </si>
  <si>
    <t>ADZ-CLO-ADZ</t>
  </si>
  <si>
    <t>BOG-VUP-BOG</t>
  </si>
  <si>
    <t>MDE-SMR-MDE</t>
  </si>
  <si>
    <t>CLO-BAQ-CLO</t>
  </si>
  <si>
    <t>EOH-UIB-EOH</t>
  </si>
  <si>
    <t>BOG-NVA-BOG</t>
  </si>
  <si>
    <t>BOG-PSO-BOG</t>
  </si>
  <si>
    <t>APO-EOH-APO</t>
  </si>
  <si>
    <t>BOG-MZL-BOG</t>
  </si>
  <si>
    <t>BOG-LET-BOG</t>
  </si>
  <si>
    <t>BOG-EJA-BOG</t>
  </si>
  <si>
    <t>CTG-PEI-CTG</t>
  </si>
  <si>
    <t>BOG-PPN-BOG</t>
  </si>
  <si>
    <t>ADZ-CTG-ADZ</t>
  </si>
  <si>
    <t>BOG-RCH-BOG</t>
  </si>
  <si>
    <t>BOG-EOH-BOG</t>
  </si>
  <si>
    <t>EOH-MTR-EOH</t>
  </si>
  <si>
    <t>CLO-SMR-CLO</t>
  </si>
  <si>
    <t>BOG-IBE-BOG</t>
  </si>
  <si>
    <t>EOH-PEI-EOH</t>
  </si>
  <si>
    <t>BOG-AUC-BOG</t>
  </si>
  <si>
    <t>CLO-TCO-CLO</t>
  </si>
  <si>
    <t>BOG-UIB-BOG</t>
  </si>
  <si>
    <t>ADZ-PEI-ADZ</t>
  </si>
  <si>
    <t>CTG-BGA-CTG</t>
  </si>
  <si>
    <t>CUC-BGA-CUC</t>
  </si>
  <si>
    <t>BOG-FLA-BOG</t>
  </si>
  <si>
    <t>BOG-VVC-BOG</t>
  </si>
  <si>
    <t>CLO-PSO-CLO</t>
  </si>
  <si>
    <t>CAQ-EOH-CAQ</t>
  </si>
  <si>
    <t>ADZ-BGA-ADZ</t>
  </si>
  <si>
    <t>ADZ-PVA-ADZ</t>
  </si>
  <si>
    <t>BOG-CZU-BOG</t>
  </si>
  <si>
    <t>OTRAS</t>
  </si>
  <si>
    <t>BOG-MIA-BOG</t>
  </si>
  <si>
    <t>BOG-FLL-BOG</t>
  </si>
  <si>
    <t>MDE-MIA-MDE</t>
  </si>
  <si>
    <t>BOG-IAH-BOG</t>
  </si>
  <si>
    <t>MDE-FLL-MDE</t>
  </si>
  <si>
    <t>BOG-ORL-BOG</t>
  </si>
  <si>
    <t>CLO-MIA-CLO</t>
  </si>
  <si>
    <t>BOG-JFK-BOG</t>
  </si>
  <si>
    <t>CTG-FLL-CTG</t>
  </si>
  <si>
    <t>BAQ-MIA-BAQ</t>
  </si>
  <si>
    <t>BOG-LAX-BOG</t>
  </si>
  <si>
    <t>CTG-MIA-CTG</t>
  </si>
  <si>
    <t>BOG-EWR-BOG</t>
  </si>
  <si>
    <t>CTG-JFK-CTG</t>
  </si>
  <si>
    <t>BOG-YYZ-BOG</t>
  </si>
  <si>
    <t>MDE-JFK-MDE</t>
  </si>
  <si>
    <t>BOG-ATL-BOG</t>
  </si>
  <si>
    <t>BOG-IAD-BOG</t>
  </si>
  <si>
    <t>BOG-DFW-BOG</t>
  </si>
  <si>
    <t>MDE-ATL-MDE</t>
  </si>
  <si>
    <t>AXM-FLL-AXM</t>
  </si>
  <si>
    <t>PEI-JFK-PEI</t>
  </si>
  <si>
    <t>CTG-ATL-CTG</t>
  </si>
  <si>
    <t>BOG-LIM-BOG</t>
  </si>
  <si>
    <t>BOG-UIO-BOG</t>
  </si>
  <si>
    <t>BOG-SCL-BOG</t>
  </si>
  <si>
    <t>BOG-BUE-BOG</t>
  </si>
  <si>
    <t>BOG-GRU-BOG</t>
  </si>
  <si>
    <t>BOG-GYE-BOG</t>
  </si>
  <si>
    <t>BOG-CCS-BOG</t>
  </si>
  <si>
    <t>BOG-VLN-BOG</t>
  </si>
  <si>
    <t>BOG-RIO-BOG</t>
  </si>
  <si>
    <t>MDE-LIM-MDE</t>
  </si>
  <si>
    <t>BOG-LPB-BOG</t>
  </si>
  <si>
    <t>CLO-GYE-CLO</t>
  </si>
  <si>
    <t>CLO-LIM-CLO</t>
  </si>
  <si>
    <t>CLO-ESM-CLO</t>
  </si>
  <si>
    <t>MDE-CCS-MDE</t>
  </si>
  <si>
    <t>BOG-MAD-BOG</t>
  </si>
  <si>
    <t>BOG-BCN-BOG</t>
  </si>
  <si>
    <t>CLO-MAD-CLO</t>
  </si>
  <si>
    <t>BOG-FRA-BOG</t>
  </si>
  <si>
    <t>BOG-CDG-BOG</t>
  </si>
  <si>
    <t>MDE-MAD-MDE</t>
  </si>
  <si>
    <t>BOG-AMS-BOG</t>
  </si>
  <si>
    <t>PEI-MAD-PEI</t>
  </si>
  <si>
    <t>CTG-MAD-CTG</t>
  </si>
  <si>
    <t>CLO-BCN-CLO</t>
  </si>
  <si>
    <t>BOG-LIS-BOG</t>
  </si>
  <si>
    <t>CLO-AMS-CLO</t>
  </si>
  <si>
    <t>BAQ-MAD-BAQ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</si>
  <si>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</si>
  <si>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</si>
  <si>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</si>
  <si>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</si>
  <si>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</si>
  <si>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</si>
  <si>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</si>
  <si>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</si>
  <si>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PEI-PTY-PEI</t>
  </si>
  <si>
    <t>BOG-PUJ-BOG</t>
  </si>
  <si>
    <t>ADZ-PTY-ADZ</t>
  </si>
  <si>
    <t>BOG-SAL-BOG</t>
  </si>
  <si>
    <t>BOG-SDQ-BOG</t>
  </si>
  <si>
    <t>MDE-MEX-MDE</t>
  </si>
  <si>
    <t>MDE-PAC-MDE</t>
  </si>
  <si>
    <t>BGA-PTY-BGA</t>
  </si>
  <si>
    <t>AXM-PAC-AXM</t>
  </si>
  <si>
    <t>CUC-PTY-CUC</t>
  </si>
  <si>
    <t>MDE-SAL-MDE</t>
  </si>
  <si>
    <t>CLO-SAL-CLO</t>
  </si>
  <si>
    <t>BOG-AUA-BOG</t>
  </si>
  <si>
    <t>BOG-HAV-BOG</t>
  </si>
  <si>
    <t>BOG-CUR-BOG</t>
  </si>
  <si>
    <t>MDE-CUR-MDE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</si>
  <si>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</si>
  <si>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</si>
  <si>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</si>
  <si>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</si>
  <si>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</si>
  <si>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</si>
  <si>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</si>
  <si>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</si>
  <si>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</si>
  <si>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</si>
  <si>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</si>
  <si>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</si>
  <si>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</si>
  <si>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</si>
  <si>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ALEMANIA</t>
  </si>
  <si>
    <t>FRANCIA</t>
  </si>
  <si>
    <t>HOLANDA</t>
  </si>
  <si>
    <t>ITALIA</t>
  </si>
  <si>
    <t>AUSTRALIA</t>
  </si>
  <si>
    <t>PORTUGAL</t>
  </si>
  <si>
    <t>SUIZA</t>
  </si>
  <si>
    <t>AUSTRIA</t>
  </si>
  <si>
    <t>SUECIA</t>
  </si>
  <si>
    <t>DINAMARCA</t>
  </si>
  <si>
    <t>BELGICA</t>
  </si>
  <si>
    <t>NORUEGA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</si>
  <si>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</si>
  <si>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</si>
  <si>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</si>
  <si>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</si>
  <si>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</si>
  <si>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</si>
  <si>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</si>
  <si>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</si>
  <si>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</si>
  <si>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</si>
  <si>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</si>
  <si>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</si>
  <si>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</si>
  <si>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</si>
  <si>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</si>
  <si>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</si>
  <si>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</si>
  <si>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</si>
  <si>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</si>
  <si>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</si>
  <si>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</si>
  <si>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</si>
  <si>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</si>
  <si>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</si>
  <si>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</si>
  <si>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</si>
  <si>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</si>
  <si>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</si>
  <si>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</si>
  <si>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</si>
  <si>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</si>
  <si>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</si>
  <si>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</si>
  <si>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</si>
  <si>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</si>
  <si>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</si>
  <si>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</si>
  <si>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</si>
  <si>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</si>
  <si>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</si>
  <si>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ARMENIA</t>
  </si>
  <si>
    <t>ARMENIA - EL EDEN</t>
  </si>
  <si>
    <t>VALLEDUPAR</t>
  </si>
  <si>
    <t>VALLEDUPAR-ALFONSO LOPEZ P.</t>
  </si>
  <si>
    <t>QUIBDO</t>
  </si>
  <si>
    <t>QUIBDO - EL CARAÑO</t>
  </si>
  <si>
    <t>PASTO</t>
  </si>
  <si>
    <t>PASTO - ANTONIO NARIQO</t>
  </si>
  <si>
    <t>NEIVA</t>
  </si>
  <si>
    <t>NEIVA - BENITO SALAS</t>
  </si>
  <si>
    <t>LETICIA</t>
  </si>
  <si>
    <t>LETICIA-ALFREDO VASQUEZ COBO</t>
  </si>
  <si>
    <t>MANIZALES</t>
  </si>
  <si>
    <t>MANIZALES - LA NUBIA</t>
  </si>
  <si>
    <t>CAREPA</t>
  </si>
  <si>
    <t>ANTONIO ROLDAN BETANCOURT</t>
  </si>
  <si>
    <t>VILLAVICENCIO</t>
  </si>
  <si>
    <t>VANGUARDIA</t>
  </si>
  <si>
    <t>BARRANCABERMEJA</t>
  </si>
  <si>
    <t>BARRANCABERMEJA-YARIGUIES</t>
  </si>
  <si>
    <t>RIOHACHA</t>
  </si>
  <si>
    <t>RIOHACHA-ALMIRANTE PADILLA</t>
  </si>
  <si>
    <t>IBAGUE</t>
  </si>
  <si>
    <t>IBAGUE - PERALES</t>
  </si>
  <si>
    <t>POPAYAN</t>
  </si>
  <si>
    <t>POPAYAN - GMOLEON VALENCIA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</si>
  <si>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</si>
  <si>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</si>
  <si>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</si>
  <si>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</si>
  <si>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</si>
  <si>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</si>
  <si>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MAICAO</t>
  </si>
  <si>
    <t>JORGE ISAACS (ANTES LA MINA)</t>
  </si>
  <si>
    <t>PUERTO ASIS</t>
  </si>
  <si>
    <t>PUERTO ASIS - 3 DE MAYO</t>
  </si>
  <si>
    <t>COROZAL</t>
  </si>
  <si>
    <t>COROZAL - LAS BRUJAS</t>
  </si>
  <si>
    <t>BAHIA SOLANO</t>
  </si>
  <si>
    <t>BAHIA SOLANO - JOSE C. MUTIS</t>
  </si>
  <si>
    <t>PUERTO CARRENO</t>
  </si>
  <si>
    <t>CARREÑO-GERMAN OLANO</t>
  </si>
  <si>
    <t>PUERTO GAITAN</t>
  </si>
  <si>
    <t>MORELIA</t>
  </si>
  <si>
    <t>GUAPI</t>
  </si>
  <si>
    <t>GUAPI - JUAN CASIANO</t>
  </si>
  <si>
    <t>PUERTO INIRIDA</t>
  </si>
  <si>
    <t>PUERTO INIRIDA - CESAR GAVIRIA TRUJ</t>
  </si>
  <si>
    <t>CAUCASIA</t>
  </si>
  <si>
    <t>CAUCASIA- JUAN H. WHITE</t>
  </si>
  <si>
    <t>MITU</t>
  </si>
  <si>
    <t>PROVIDENCIA</t>
  </si>
  <si>
    <t>PROVIDENCIA- EL EMBRUJO</t>
  </si>
  <si>
    <t>URIBIA</t>
  </si>
  <si>
    <t>PUERTO BOLIVAR - PORTETE</t>
  </si>
  <si>
    <t>NUQUI</t>
  </si>
  <si>
    <t>NUQUI - REYES MURILLO</t>
  </si>
  <si>
    <t>SAN JOSE DEL GUAVIARE</t>
  </si>
  <si>
    <t>SARAVENA-COLONIZADORES</t>
  </si>
  <si>
    <t>VILLA GARZON</t>
  </si>
  <si>
    <t>TOLU</t>
  </si>
  <si>
    <t>ACANDI</t>
  </si>
  <si>
    <t>CUMARIBO</t>
  </si>
  <si>
    <t>LA MACARENA</t>
  </si>
  <si>
    <t>LA MACARENA - META</t>
  </si>
  <si>
    <t>BUENAVENTURA</t>
  </si>
  <si>
    <t>BUENAVENTURA - GERARDO TOBAR LOPEZ</t>
  </si>
  <si>
    <t>GUAINIA (BARRANCO MINAS)</t>
  </si>
  <si>
    <t>BARRANCO MINAS</t>
  </si>
  <si>
    <t>LA PEDRERA</t>
  </si>
  <si>
    <t>CARURU</t>
  </si>
  <si>
    <t>TARAIRA</t>
  </si>
  <si>
    <t>SANTA RITA - VICHADA</t>
  </si>
  <si>
    <t>CENTRO ADM. "MARANDUA"</t>
  </si>
  <si>
    <t>MIRAFLORES - GUAVIARE</t>
  </si>
  <si>
    <t>MIRAFLORES</t>
  </si>
  <si>
    <t>ARARACUARA</t>
  </si>
  <si>
    <t>LORICA</t>
  </si>
  <si>
    <t>SAN PABLO -CORDOBA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</si>
</sst>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21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-0.4999699890613556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 style="medium"/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double"/>
      <right style="thin"/>
      <top style="double"/>
      <bottom style="thin">
        <color theme="0" tint="-0.24993999302387238"/>
      </bottom>
    </border>
    <border>
      <left style="double"/>
      <right style="medium"/>
      <top style="double"/>
      <bottom style="thin">
        <color theme="0" tint="-0.24993999302387238"/>
      </bottom>
    </border>
    <border>
      <left>
        <color indexed="63"/>
      </left>
      <right style="thick"/>
      <top style="double"/>
      <bottom style="thin">
        <color theme="0" tint="-0.24993999302387238"/>
      </bottom>
    </border>
    <border>
      <left>
        <color indexed="63"/>
      </left>
      <right style="thin"/>
      <top style="double"/>
      <bottom style="thin">
        <color theme="0" tint="-0.24993999302387238"/>
      </bottom>
    </border>
    <border>
      <left style="medium"/>
      <right style="thick"/>
      <top style="double"/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ck"/>
    </border>
    <border>
      <left>
        <color indexed="63"/>
      </left>
      <right>
        <color indexed="63"/>
      </right>
      <top style="thin">
        <color theme="0" tint="-0.24993999302387238"/>
      </top>
      <bottom style="thick"/>
    </border>
    <border>
      <left style="medium"/>
      <right style="thin"/>
      <top style="thin">
        <color theme="0" tint="-0.24993999302387238"/>
      </top>
      <bottom style="thick"/>
    </border>
    <border>
      <left style="thin"/>
      <right>
        <color indexed="63"/>
      </right>
      <top style="thin">
        <color theme="0" tint="-0.24993999302387238"/>
      </top>
      <bottom style="thick"/>
    </border>
    <border>
      <left style="double"/>
      <right style="thin"/>
      <top style="thin">
        <color theme="0" tint="-0.24993999302387238"/>
      </top>
      <bottom style="thick"/>
    </border>
    <border>
      <left style="double"/>
      <right style="medium"/>
      <top style="thin">
        <color theme="0" tint="-0.24993999302387238"/>
      </top>
      <bottom style="thick"/>
    </border>
    <border>
      <left>
        <color indexed="63"/>
      </left>
      <right style="thick"/>
      <top style="thin">
        <color theme="0" tint="-0.24993999302387238"/>
      </top>
      <bottom style="thick"/>
    </border>
    <border>
      <left>
        <color indexed="63"/>
      </left>
      <right style="thin"/>
      <top style="thin">
        <color theme="0" tint="-0.24993999302387238"/>
      </top>
      <bottom style="thick"/>
    </border>
    <border>
      <left style="medium"/>
      <right style="thick"/>
      <top style="thin">
        <color theme="0" tint="-0.24993999302387238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25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73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6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12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0" fontId="3" fillId="0" borderId="90" xfId="65" applyNumberFormat="1" applyFont="1" applyBorder="1">
      <alignment/>
      <protection/>
    </xf>
    <xf numFmtId="10" fontId="3" fillId="0" borderId="91" xfId="65" applyNumberFormat="1" applyFont="1" applyBorder="1">
      <alignment/>
      <protection/>
    </xf>
    <xf numFmtId="3" fontId="3" fillId="0" borderId="42" xfId="65" applyNumberFormat="1" applyFont="1" applyBorder="1">
      <alignment/>
      <protection/>
    </xf>
    <xf numFmtId="3" fontId="3" fillId="0" borderId="43" xfId="65" applyNumberFormat="1" applyFont="1" applyBorder="1">
      <alignment/>
      <protection/>
    </xf>
    <xf numFmtId="10" fontId="3" fillId="0" borderId="41" xfId="65" applyNumberFormat="1" applyFont="1" applyBorder="1">
      <alignment/>
      <protection/>
    </xf>
    <xf numFmtId="10" fontId="3" fillId="0" borderId="42" xfId="65" applyNumberFormat="1" applyFont="1" applyBorder="1">
      <alignment/>
      <protection/>
    </xf>
    <xf numFmtId="3" fontId="3" fillId="0" borderId="74" xfId="65" applyNumberFormat="1" applyFont="1" applyBorder="1">
      <alignment/>
      <protection/>
    </xf>
    <xf numFmtId="0" fontId="3" fillId="0" borderId="76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92" xfId="65" applyNumberFormat="1" applyFont="1" applyFill="1" applyBorder="1" applyAlignment="1">
      <alignment vertical="center"/>
      <protection/>
    </xf>
    <xf numFmtId="3" fontId="26" fillId="37" borderId="93" xfId="65" applyNumberFormat="1" applyFont="1" applyFill="1" applyBorder="1" applyAlignment="1">
      <alignment vertical="center"/>
      <protection/>
    </xf>
    <xf numFmtId="10" fontId="26" fillId="37" borderId="94" xfId="65" applyNumberFormat="1" applyFont="1" applyFill="1" applyBorder="1" applyAlignment="1">
      <alignment vertical="center"/>
      <protection/>
    </xf>
    <xf numFmtId="3" fontId="26" fillId="37" borderId="95" xfId="65" applyNumberFormat="1" applyFont="1" applyFill="1" applyBorder="1" applyAlignment="1">
      <alignment vertical="center"/>
      <protection/>
    </xf>
    <xf numFmtId="10" fontId="26" fillId="37" borderId="96" xfId="65" applyNumberFormat="1" applyFont="1" applyFill="1" applyBorder="1" applyAlignment="1">
      <alignment vertical="center"/>
      <protection/>
    </xf>
    <xf numFmtId="3" fontId="26" fillId="37" borderId="97" xfId="65" applyNumberFormat="1" applyFont="1" applyFill="1" applyBorder="1" applyAlignment="1">
      <alignment vertical="center"/>
      <protection/>
    </xf>
    <xf numFmtId="0" fontId="26" fillId="37" borderId="98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9" xfId="65" applyNumberFormat="1" applyFont="1" applyFill="1" applyBorder="1">
      <alignment/>
      <protection/>
    </xf>
    <xf numFmtId="3" fontId="27" fillId="37" borderId="100" xfId="65" applyNumberFormat="1" applyFont="1" applyFill="1" applyBorder="1" applyAlignment="1">
      <alignment vertical="center"/>
      <protection/>
    </xf>
    <xf numFmtId="173" fontId="27" fillId="37" borderId="101" xfId="65" applyNumberFormat="1" applyFont="1" applyFill="1" applyBorder="1" applyAlignment="1">
      <alignment vertical="center"/>
      <protection/>
    </xf>
    <xf numFmtId="3" fontId="27" fillId="37" borderId="102" xfId="65" applyNumberFormat="1" applyFont="1" applyFill="1" applyBorder="1" applyAlignment="1">
      <alignment vertical="center"/>
      <protection/>
    </xf>
    <xf numFmtId="10" fontId="30" fillId="37" borderId="101" xfId="65" applyNumberFormat="1" applyFont="1" applyFill="1" applyBorder="1">
      <alignment/>
      <protection/>
    </xf>
    <xf numFmtId="3" fontId="27" fillId="37" borderId="103" xfId="65" applyNumberFormat="1" applyFont="1" applyFill="1" applyBorder="1" applyAlignment="1">
      <alignment vertical="center"/>
      <protection/>
    </xf>
    <xf numFmtId="0" fontId="27" fillId="37" borderId="104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105" xfId="58" applyNumberFormat="1" applyFont="1" applyFill="1" applyBorder="1" applyAlignment="1">
      <alignment horizontal="right"/>
      <protection/>
    </xf>
    <xf numFmtId="3" fontId="12" fillId="38" borderId="106" xfId="58" applyNumberFormat="1" applyFont="1" applyFill="1" applyBorder="1">
      <alignment/>
      <protection/>
    </xf>
    <xf numFmtId="3" fontId="12" fillId="38" borderId="107" xfId="58" applyNumberFormat="1" applyFont="1" applyFill="1" applyBorder="1">
      <alignment/>
      <protection/>
    </xf>
    <xf numFmtId="3" fontId="12" fillId="38" borderId="108" xfId="58" applyNumberFormat="1" applyFont="1" applyFill="1" applyBorder="1">
      <alignment/>
      <protection/>
    </xf>
    <xf numFmtId="10" fontId="12" fillId="38" borderId="109" xfId="58" applyNumberFormat="1" applyFont="1" applyFill="1" applyBorder="1">
      <alignment/>
      <protection/>
    </xf>
    <xf numFmtId="10" fontId="12" fillId="38" borderId="109" xfId="58" applyNumberFormat="1" applyFont="1" applyFill="1" applyBorder="1" applyAlignment="1">
      <alignment horizontal="right"/>
      <protection/>
    </xf>
    <xf numFmtId="0" fontId="12" fillId="38" borderId="110" xfId="58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14" xfId="58" applyNumberFormat="1" applyFont="1" applyFill="1" applyBorder="1" applyAlignment="1">
      <alignment horizontal="right" vertical="center"/>
      <protection/>
    </xf>
    <xf numFmtId="3" fontId="12" fillId="38" borderId="115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3" fontId="12" fillId="38" borderId="117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horizontal="right" vertical="center"/>
      <protection/>
    </xf>
    <xf numFmtId="0" fontId="12" fillId="38" borderId="119" xfId="58" applyFont="1" applyFill="1" applyBorder="1" applyAlignment="1">
      <alignment vertical="center"/>
      <protection/>
    </xf>
    <xf numFmtId="10" fontId="3" fillId="0" borderId="91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0" fontId="3" fillId="0" borderId="125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26" xfId="58" applyNumberFormat="1" applyFont="1" applyFill="1" applyBorder="1" applyAlignment="1">
      <alignment horizontal="right" vertical="center"/>
      <protection/>
    </xf>
    <xf numFmtId="3" fontId="26" fillId="36" borderId="127" xfId="58" applyNumberFormat="1" applyFont="1" applyFill="1" applyBorder="1" applyAlignment="1">
      <alignment vertical="center"/>
      <protection/>
    </xf>
    <xf numFmtId="3" fontId="26" fillId="36" borderId="128" xfId="58" applyNumberFormat="1" applyFont="1" applyFill="1" applyBorder="1" applyAlignment="1">
      <alignment vertical="center"/>
      <protection/>
    </xf>
    <xf numFmtId="3" fontId="26" fillId="36" borderId="129" xfId="58" applyNumberFormat="1" applyFont="1" applyFill="1" applyBorder="1" applyAlignment="1">
      <alignment vertical="center"/>
      <protection/>
    </xf>
    <xf numFmtId="9" fontId="26" fillId="36" borderId="130" xfId="58" applyNumberFormat="1" applyFont="1" applyFill="1" applyBorder="1" applyAlignment="1">
      <alignment vertical="center"/>
      <protection/>
    </xf>
    <xf numFmtId="0" fontId="26" fillId="36" borderId="131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32" xfId="58" applyNumberFormat="1" applyFont="1" applyFill="1" applyBorder="1">
      <alignment/>
      <protection/>
    </xf>
    <xf numFmtId="3" fontId="6" fillId="38" borderId="133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14" xfId="58" applyNumberFormat="1" applyFont="1" applyFill="1" applyBorder="1" applyAlignment="1">
      <alignment horizontal="right"/>
      <protection/>
    </xf>
    <xf numFmtId="3" fontId="6" fillId="38" borderId="135" xfId="58" applyNumberFormat="1" applyFont="1" applyFill="1" applyBorder="1">
      <alignment/>
      <protection/>
    </xf>
    <xf numFmtId="3" fontId="6" fillId="38" borderId="136" xfId="58" applyNumberFormat="1" applyFont="1" applyFill="1" applyBorder="1">
      <alignment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117" xfId="58" applyNumberFormat="1" applyFont="1" applyFill="1" applyBorder="1">
      <alignment/>
      <protection/>
    </xf>
    <xf numFmtId="10" fontId="6" fillId="38" borderId="118" xfId="58" applyNumberFormat="1" applyFont="1" applyFill="1" applyBorder="1">
      <alignment/>
      <protection/>
    </xf>
    <xf numFmtId="10" fontId="6" fillId="38" borderId="118" xfId="58" applyNumberFormat="1" applyFont="1" applyFill="1" applyBorder="1" applyAlignment="1">
      <alignment horizontal="right"/>
      <protection/>
    </xf>
    <xf numFmtId="0" fontId="6" fillId="38" borderId="119" xfId="58" applyFont="1" applyFill="1" applyBorder="1">
      <alignment/>
      <protection/>
    </xf>
    <xf numFmtId="3" fontId="3" fillId="0" borderId="137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10" fontId="6" fillId="0" borderId="41" xfId="58" applyNumberFormat="1" applyFont="1" applyFill="1" applyBorder="1" applyAlignment="1">
      <alignment horizontal="right"/>
      <protection/>
    </xf>
    <xf numFmtId="3" fontId="3" fillId="0" borderId="138" xfId="58" applyNumberFormat="1" applyFont="1" applyFill="1" applyBorder="1">
      <alignment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10" fontId="27" fillId="8" borderId="126" xfId="58" applyNumberFormat="1" applyFont="1" applyFill="1" applyBorder="1" applyAlignment="1">
      <alignment horizontal="right" vertical="center"/>
      <protection/>
    </xf>
    <xf numFmtId="3" fontId="27" fillId="8" borderId="141" xfId="58" applyNumberFormat="1" applyFont="1" applyFill="1" applyBorder="1" applyAlignment="1">
      <alignment vertical="center"/>
      <protection/>
    </xf>
    <xf numFmtId="3" fontId="27" fillId="8" borderId="142" xfId="58" applyNumberFormat="1" applyFont="1" applyFill="1" applyBorder="1" applyAlignment="1">
      <alignment vertical="center"/>
      <protection/>
    </xf>
    <xf numFmtId="3" fontId="27" fillId="8" borderId="14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44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horizontal="right" vertical="center"/>
      <protection/>
    </xf>
    <xf numFmtId="0" fontId="27" fillId="8" borderId="146" xfId="58" applyNumberFormat="1" applyFont="1" applyFill="1" applyBorder="1" applyAlignment="1">
      <alignment vertical="center"/>
      <protection/>
    </xf>
    <xf numFmtId="0" fontId="27" fillId="37" borderId="146" xfId="58" applyNumberFormat="1" applyFont="1" applyFill="1" applyBorder="1" applyAlignment="1">
      <alignment vertical="center"/>
      <protection/>
    </xf>
    <xf numFmtId="3" fontId="12" fillId="38" borderId="136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47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73" fontId="26" fillId="36" borderId="148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26" xfId="58" applyNumberFormat="1" applyFont="1" applyFill="1" applyBorder="1" applyAlignment="1">
      <alignment horizontal="right" vertical="center"/>
      <protection/>
    </xf>
    <xf numFmtId="3" fontId="27" fillId="36" borderId="143" xfId="58" applyNumberFormat="1" applyFont="1" applyFill="1" applyBorder="1" applyAlignment="1">
      <alignment vertical="center"/>
      <protection/>
    </xf>
    <xf numFmtId="3" fontId="27" fillId="36" borderId="14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44" xfId="58" applyNumberFormat="1" applyFont="1" applyFill="1" applyBorder="1" applyAlignment="1">
      <alignment vertical="center"/>
      <protection/>
    </xf>
    <xf numFmtId="0" fontId="27" fillId="36" borderId="14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0" fontId="12" fillId="38" borderId="110" xfId="58" applyFont="1" applyFill="1" applyBorder="1" applyAlignment="1">
      <alignment vertical="center"/>
      <protection/>
    </xf>
    <xf numFmtId="173" fontId="27" fillId="36" borderId="14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1" fillId="3" borderId="36" xfId="57" applyFont="1" applyFill="1" applyBorder="1">
      <alignment/>
      <protection/>
    </xf>
    <xf numFmtId="0" fontId="112" fillId="3" borderId="35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2" fillId="3" borderId="17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1" fillId="3" borderId="18" xfId="57" applyFont="1" applyFill="1" applyBorder="1">
      <alignment/>
      <protection/>
    </xf>
    <xf numFmtId="0" fontId="111" fillId="3" borderId="149" xfId="57" applyFont="1" applyFill="1" applyBorder="1">
      <alignment/>
      <protection/>
    </xf>
    <xf numFmtId="0" fontId="112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50" xfId="57" applyFont="1" applyFill="1" applyBorder="1">
      <alignment/>
      <protection/>
    </xf>
    <xf numFmtId="0" fontId="42" fillId="36" borderId="151" xfId="46" applyFont="1" applyFill="1" applyBorder="1" applyAlignment="1" applyProtection="1">
      <alignment horizontal="left" indent="1"/>
      <protection/>
    </xf>
    <xf numFmtId="0" fontId="41" fillId="3" borderId="152" xfId="57" applyFont="1" applyFill="1" applyBorder="1">
      <alignment/>
      <protection/>
    </xf>
    <xf numFmtId="0" fontId="42" fillId="3" borderId="111" xfId="46" applyFont="1" applyFill="1" applyBorder="1" applyAlignment="1" applyProtection="1">
      <alignment horizontal="left" indent="1"/>
      <protection/>
    </xf>
    <xf numFmtId="0" fontId="41" fillId="36" borderId="152" xfId="57" applyFont="1" applyFill="1" applyBorder="1">
      <alignment/>
      <protection/>
    </xf>
    <xf numFmtId="0" fontId="42" fillId="36" borderId="111" xfId="46" applyFont="1" applyFill="1" applyBorder="1" applyAlignment="1" applyProtection="1">
      <alignment horizontal="left" indent="1"/>
      <protection/>
    </xf>
    <xf numFmtId="0" fontId="42" fillId="36" borderId="91" xfId="46" applyFont="1" applyFill="1" applyBorder="1" applyAlignment="1" applyProtection="1">
      <alignment horizontal="left" indent="1"/>
      <protection/>
    </xf>
    <xf numFmtId="0" fontId="116" fillId="7" borderId="153" xfId="60" applyFont="1" applyFill="1" applyBorder="1">
      <alignment/>
      <protection/>
    </xf>
    <xf numFmtId="0" fontId="116" fillId="7" borderId="0" xfId="60" applyFont="1" applyFill="1">
      <alignment/>
      <protection/>
    </xf>
    <xf numFmtId="0" fontId="117" fillId="7" borderId="154" xfId="60" applyFont="1" applyFill="1" applyBorder="1" applyAlignment="1">
      <alignment/>
      <protection/>
    </xf>
    <xf numFmtId="0" fontId="118" fillId="7" borderId="141" xfId="60" applyFont="1" applyFill="1" applyBorder="1" applyAlignment="1">
      <alignment/>
      <protection/>
    </xf>
    <xf numFmtId="0" fontId="119" fillId="7" borderId="141" xfId="60" applyFont="1" applyFill="1" applyBorder="1" applyAlignment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11" xfId="46" applyFont="1" applyFill="1" applyBorder="1" applyAlignment="1" applyProtection="1">
      <alignment horizontal="left" indent="1"/>
      <protection/>
    </xf>
    <xf numFmtId="0" fontId="42" fillId="0" borderId="155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9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0" fontId="39" fillId="4" borderId="160" xfId="59" applyFont="1" applyFill="1" applyBorder="1">
      <alignment/>
      <protection/>
    </xf>
    <xf numFmtId="0" fontId="40" fillId="4" borderId="161" xfId="46" applyFont="1" applyFill="1" applyBorder="1" applyAlignment="1" applyProtection="1">
      <alignment horizontal="left" indent="1"/>
      <protection/>
    </xf>
    <xf numFmtId="0" fontId="42" fillId="3" borderId="162" xfId="46" applyFont="1" applyFill="1" applyBorder="1" applyAlignment="1" applyProtection="1">
      <alignment horizontal="left" indent="1"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14" xfId="58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6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2" fillId="0" borderId="0" xfId="61" applyFont="1">
      <alignment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10" fontId="12" fillId="38" borderId="116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3" fontId="27" fillId="36" borderId="164" xfId="58" applyNumberFormat="1" applyFont="1" applyFill="1" applyBorder="1" applyAlignment="1">
      <alignment vertical="center"/>
      <protection/>
    </xf>
    <xf numFmtId="3" fontId="12" fillId="38" borderId="165" xfId="58" applyNumberFormat="1" applyFont="1" applyFill="1" applyBorder="1" applyAlignment="1">
      <alignment vertical="center"/>
      <protection/>
    </xf>
    <xf numFmtId="3" fontId="3" fillId="0" borderId="152" xfId="58" applyNumberFormat="1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105" xfId="61" applyFont="1" applyFill="1" applyBorder="1" applyAlignment="1" applyProtection="1">
      <alignment horizontal="center"/>
      <protection/>
    </xf>
    <xf numFmtId="37" fontId="3" fillId="0" borderId="126" xfId="61" applyFont="1" applyFill="1" applyBorder="1" applyProtection="1">
      <alignment/>
      <protection/>
    </xf>
    <xf numFmtId="37" fontId="3" fillId="0" borderId="167" xfId="61" applyFont="1" applyFill="1" applyBorder="1" applyProtection="1">
      <alignment/>
      <protection/>
    </xf>
    <xf numFmtId="3" fontId="3" fillId="0" borderId="126" xfId="61" applyNumberFormat="1" applyFont="1" applyFill="1" applyBorder="1" applyAlignment="1">
      <alignment horizontal="right"/>
      <protection/>
    </xf>
    <xf numFmtId="3" fontId="3" fillId="0" borderId="168" xfId="61" applyNumberFormat="1" applyFont="1" applyFill="1" applyBorder="1" applyAlignment="1">
      <alignment horizontal="right"/>
      <protection/>
    </xf>
    <xf numFmtId="2" fontId="6" fillId="0" borderId="168" xfId="61" applyNumberFormat="1" applyFont="1" applyFill="1" applyBorder="1" applyAlignment="1" applyProtection="1">
      <alignment horizontal="right" indent="1"/>
      <protection/>
    </xf>
    <xf numFmtId="2" fontId="6" fillId="0" borderId="126" xfId="61" applyNumberFormat="1" applyFont="1" applyFill="1" applyBorder="1" applyAlignment="1" applyProtection="1">
      <alignment horizontal="right" indent="1"/>
      <protection/>
    </xf>
    <xf numFmtId="2" fontId="6" fillId="0" borderId="86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54" xfId="58" applyNumberFormat="1" applyFont="1" applyFill="1" applyBorder="1" applyAlignment="1">
      <alignment vertical="center"/>
      <protection/>
    </xf>
    <xf numFmtId="10" fontId="12" fillId="38" borderId="116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107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4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43" xfId="58" applyNumberFormat="1" applyFont="1" applyFill="1" applyBorder="1" applyAlignment="1">
      <alignment vertical="center"/>
      <protection/>
    </xf>
    <xf numFmtId="173" fontId="27" fillId="37" borderId="145" xfId="58" applyNumberFormat="1" applyFont="1" applyFill="1" applyBorder="1" applyAlignment="1">
      <alignment vertical="center"/>
      <protection/>
    </xf>
    <xf numFmtId="10" fontId="27" fillId="37" borderId="126" xfId="58" applyNumberFormat="1" applyFont="1" applyFill="1" applyBorder="1" applyAlignment="1">
      <alignment horizontal="right" vertical="center"/>
      <protection/>
    </xf>
    <xf numFmtId="3" fontId="12" fillId="0" borderId="169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70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71" xfId="61" applyNumberFormat="1" applyFont="1" applyFill="1" applyBorder="1">
      <alignment/>
      <protection/>
    </xf>
    <xf numFmtId="3" fontId="3" fillId="0" borderId="171" xfId="61" applyNumberFormat="1" applyFont="1" applyFill="1" applyBorder="1" applyAlignment="1">
      <alignment horizontal="right"/>
      <protection/>
    </xf>
    <xf numFmtId="37" fontId="3" fillId="0" borderId="16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71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51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26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70" xfId="65" applyNumberFormat="1" applyFont="1" applyBorder="1">
      <alignment/>
      <protection/>
    </xf>
    <xf numFmtId="3" fontId="3" fillId="0" borderId="67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3" fontId="3" fillId="0" borderId="69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10" fontId="3" fillId="0" borderId="111" xfId="65" applyNumberFormat="1" applyFont="1" applyBorder="1">
      <alignment/>
      <protection/>
    </xf>
    <xf numFmtId="37" fontId="135" fillId="40" borderId="172" xfId="47" applyNumberFormat="1" applyFont="1" applyFill="1" applyBorder="1" applyAlignment="1">
      <alignment/>
    </xf>
    <xf numFmtId="0" fontId="41" fillId="0" borderId="152" xfId="57" applyFont="1" applyFill="1" applyBorder="1">
      <alignment/>
      <protection/>
    </xf>
    <xf numFmtId="0" fontId="41" fillId="0" borderId="173" xfId="57" applyFont="1" applyFill="1" applyBorder="1">
      <alignment/>
      <protection/>
    </xf>
    <xf numFmtId="37" fontId="44" fillId="40" borderId="174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75" xfId="61" applyFont="1" applyFill="1" applyBorder="1" applyAlignment="1" applyProtection="1">
      <alignment horizontal="center"/>
      <protection/>
    </xf>
    <xf numFmtId="0" fontId="3" fillId="0" borderId="176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13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10" fontId="26" fillId="36" borderId="177" xfId="58" applyNumberFormat="1" applyFont="1" applyFill="1" applyBorder="1" applyAlignment="1">
      <alignment horizontal="right" vertical="center"/>
      <protection/>
    </xf>
    <xf numFmtId="37" fontId="32" fillId="40" borderId="174" xfId="47" applyNumberFormat="1" applyFont="1" applyFill="1" applyBorder="1" applyAlignment="1">
      <alignment/>
    </xf>
    <xf numFmtId="37" fontId="32" fillId="40" borderId="172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3" fontId="26" fillId="36" borderId="78" xfId="58" applyNumberFormat="1" applyFont="1" applyFill="1" applyBorder="1" applyAlignment="1">
      <alignment vertical="center"/>
      <protection/>
    </xf>
    <xf numFmtId="10" fontId="26" fillId="36" borderId="82" xfId="58" applyNumberFormat="1" applyFont="1" applyFill="1" applyBorder="1" applyAlignment="1">
      <alignment vertical="center"/>
      <protection/>
    </xf>
    <xf numFmtId="3" fontId="26" fillId="36" borderId="81" xfId="58" applyNumberFormat="1" applyFont="1" applyFill="1" applyBorder="1" applyAlignment="1">
      <alignment vertical="center"/>
      <protection/>
    </xf>
    <xf numFmtId="10" fontId="26" fillId="36" borderId="82" xfId="58" applyNumberFormat="1" applyFont="1" applyFill="1" applyBorder="1" applyAlignment="1">
      <alignment horizontal="right" vertical="center"/>
      <protection/>
    </xf>
    <xf numFmtId="3" fontId="26" fillId="36" borderId="83" xfId="58" applyNumberFormat="1" applyFont="1" applyFill="1" applyBorder="1" applyAlignment="1">
      <alignment vertical="center"/>
      <protection/>
    </xf>
    <xf numFmtId="10" fontId="26" fillId="36" borderId="77" xfId="58" applyNumberFormat="1" applyFont="1" applyFill="1" applyBorder="1" applyAlignment="1">
      <alignment horizontal="right" vertical="center"/>
      <protection/>
    </xf>
    <xf numFmtId="0" fontId="30" fillId="0" borderId="0" xfId="58" applyFont="1" applyFill="1" applyAlignment="1">
      <alignment vertical="center"/>
      <protection/>
    </xf>
    <xf numFmtId="0" fontId="6" fillId="0" borderId="0" xfId="58" applyFont="1" applyFill="1">
      <alignment/>
      <protection/>
    </xf>
    <xf numFmtId="0" fontId="12" fillId="3" borderId="0" xfId="58" applyFont="1" applyFill="1">
      <alignment/>
      <protection/>
    </xf>
    <xf numFmtId="0" fontId="6" fillId="0" borderId="178" xfId="58" applyFont="1" applyFill="1" applyBorder="1">
      <alignment/>
      <protection/>
    </xf>
    <xf numFmtId="0" fontId="6" fillId="0" borderId="179" xfId="58" applyFont="1" applyFill="1" applyBorder="1">
      <alignment/>
      <protection/>
    </xf>
    <xf numFmtId="3" fontId="6" fillId="0" borderId="180" xfId="58" applyNumberFormat="1" applyFont="1" applyFill="1" applyBorder="1">
      <alignment/>
      <protection/>
    </xf>
    <xf numFmtId="3" fontId="6" fillId="0" borderId="181" xfId="58" applyNumberFormat="1" applyFont="1" applyFill="1" applyBorder="1">
      <alignment/>
      <protection/>
    </xf>
    <xf numFmtId="3" fontId="6" fillId="0" borderId="182" xfId="58" applyNumberFormat="1" applyFont="1" applyFill="1" applyBorder="1">
      <alignment/>
      <protection/>
    </xf>
    <xf numFmtId="3" fontId="12" fillId="0" borderId="183" xfId="58" applyNumberFormat="1" applyFont="1" applyFill="1" applyBorder="1">
      <alignment/>
      <protection/>
    </xf>
    <xf numFmtId="10" fontId="6" fillId="0" borderId="184" xfId="58" applyNumberFormat="1" applyFont="1" applyFill="1" applyBorder="1">
      <alignment/>
      <protection/>
    </xf>
    <xf numFmtId="3" fontId="6" fillId="0" borderId="185" xfId="58" applyNumberFormat="1" applyFont="1" applyFill="1" applyBorder="1">
      <alignment/>
      <protection/>
    </xf>
    <xf numFmtId="10" fontId="6" fillId="0" borderId="184" xfId="58" applyNumberFormat="1" applyFont="1" applyFill="1" applyBorder="1" applyAlignment="1">
      <alignment horizontal="right"/>
      <protection/>
    </xf>
    <xf numFmtId="10" fontId="6" fillId="0" borderId="186" xfId="58" applyNumberFormat="1" applyFont="1" applyFill="1" applyBorder="1" applyAlignment="1">
      <alignment horizontal="right"/>
      <protection/>
    </xf>
    <xf numFmtId="0" fontId="6" fillId="0" borderId="187" xfId="58" applyFont="1" applyFill="1" applyBorder="1">
      <alignment/>
      <protection/>
    </xf>
    <xf numFmtId="0" fontId="6" fillId="0" borderId="188" xfId="58" applyFont="1" applyFill="1" applyBorder="1">
      <alignment/>
      <protection/>
    </xf>
    <xf numFmtId="3" fontId="6" fillId="0" borderId="189" xfId="58" applyNumberFormat="1" applyFont="1" applyFill="1" applyBorder="1">
      <alignment/>
      <protection/>
    </xf>
    <xf numFmtId="3" fontId="6" fillId="0" borderId="190" xfId="58" applyNumberFormat="1" applyFont="1" applyFill="1" applyBorder="1">
      <alignment/>
      <protection/>
    </xf>
    <xf numFmtId="3" fontId="6" fillId="0" borderId="191" xfId="58" applyNumberFormat="1" applyFont="1" applyFill="1" applyBorder="1">
      <alignment/>
      <protection/>
    </xf>
    <xf numFmtId="3" fontId="12" fillId="0" borderId="192" xfId="58" applyNumberFormat="1" applyFont="1" applyFill="1" applyBorder="1">
      <alignment/>
      <protection/>
    </xf>
    <xf numFmtId="10" fontId="6" fillId="0" borderId="193" xfId="58" applyNumberFormat="1" applyFont="1" applyFill="1" applyBorder="1">
      <alignment/>
      <protection/>
    </xf>
    <xf numFmtId="3" fontId="6" fillId="0" borderId="194" xfId="58" applyNumberFormat="1" applyFont="1" applyFill="1" applyBorder="1">
      <alignment/>
      <protection/>
    </xf>
    <xf numFmtId="10" fontId="6" fillId="0" borderId="193" xfId="58" applyNumberFormat="1" applyFont="1" applyFill="1" applyBorder="1" applyAlignment="1">
      <alignment horizontal="right"/>
      <protection/>
    </xf>
    <xf numFmtId="10" fontId="6" fillId="0" borderId="195" xfId="58" applyNumberFormat="1" applyFont="1" applyFill="1" applyBorder="1" applyAlignment="1">
      <alignment horizontal="right"/>
      <protection/>
    </xf>
    <xf numFmtId="0" fontId="6" fillId="0" borderId="196" xfId="58" applyFont="1" applyFill="1" applyBorder="1">
      <alignment/>
      <protection/>
    </xf>
    <xf numFmtId="0" fontId="6" fillId="0" borderId="197" xfId="58" applyFont="1" applyFill="1" applyBorder="1">
      <alignment/>
      <protection/>
    </xf>
    <xf numFmtId="3" fontId="6" fillId="0" borderId="198" xfId="58" applyNumberFormat="1" applyFont="1" applyFill="1" applyBorder="1">
      <alignment/>
      <protection/>
    </xf>
    <xf numFmtId="3" fontId="6" fillId="0" borderId="199" xfId="58" applyNumberFormat="1" applyFont="1" applyFill="1" applyBorder="1">
      <alignment/>
      <protection/>
    </xf>
    <xf numFmtId="3" fontId="6" fillId="0" borderId="200" xfId="58" applyNumberFormat="1" applyFont="1" applyFill="1" applyBorder="1">
      <alignment/>
      <protection/>
    </xf>
    <xf numFmtId="3" fontId="12" fillId="0" borderId="201" xfId="58" applyNumberFormat="1" applyFont="1" applyFill="1" applyBorder="1">
      <alignment/>
      <protection/>
    </xf>
    <xf numFmtId="10" fontId="6" fillId="0" borderId="202" xfId="58" applyNumberFormat="1" applyFont="1" applyFill="1" applyBorder="1">
      <alignment/>
      <protection/>
    </xf>
    <xf numFmtId="3" fontId="6" fillId="0" borderId="203" xfId="58" applyNumberFormat="1" applyFont="1" applyFill="1" applyBorder="1">
      <alignment/>
      <protection/>
    </xf>
    <xf numFmtId="10" fontId="6" fillId="0" borderId="202" xfId="58" applyNumberFormat="1" applyFont="1" applyFill="1" applyBorder="1" applyAlignment="1">
      <alignment horizontal="right"/>
      <protection/>
    </xf>
    <xf numFmtId="10" fontId="6" fillId="0" borderId="204" xfId="58" applyNumberFormat="1" applyFont="1" applyFill="1" applyBorder="1" applyAlignment="1">
      <alignment horizontal="right"/>
      <protection/>
    </xf>
    <xf numFmtId="0" fontId="139" fillId="7" borderId="154" xfId="60" applyFont="1" applyFill="1" applyBorder="1" applyAlignment="1">
      <alignment/>
      <protection/>
    </xf>
    <xf numFmtId="0" fontId="3" fillId="0" borderId="205" xfId="64" applyNumberFormat="1" applyFont="1" applyBorder="1" quotePrefix="1">
      <alignment/>
      <protection/>
    </xf>
    <xf numFmtId="3" fontId="3" fillId="0" borderId="123" xfId="64" applyNumberFormat="1" applyFont="1" applyBorder="1">
      <alignment/>
      <protection/>
    </xf>
    <xf numFmtId="3" fontId="3" fillId="0" borderId="140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4" xfId="64" applyNumberFormat="1" applyFont="1" applyBorder="1">
      <alignment/>
      <protection/>
    </xf>
    <xf numFmtId="0" fontId="37" fillId="39" borderId="206" xfId="57" applyFont="1" applyFill="1" applyBorder="1" applyAlignment="1">
      <alignment horizontal="center"/>
      <protection/>
    </xf>
    <xf numFmtId="0" fontId="37" fillId="39" borderId="207" xfId="57" applyFont="1" applyFill="1" applyBorder="1" applyAlignment="1">
      <alignment horizontal="center"/>
      <protection/>
    </xf>
    <xf numFmtId="0" fontId="140" fillId="39" borderId="18" xfId="57" applyFont="1" applyFill="1" applyBorder="1" applyAlignment="1">
      <alignment horizontal="center"/>
      <protection/>
    </xf>
    <xf numFmtId="0" fontId="140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1" fillId="37" borderId="208" xfId="46" applyNumberFormat="1" applyFont="1" applyFill="1" applyBorder="1" applyAlignment="1" applyProtection="1">
      <alignment horizontal="center"/>
      <protection/>
    </xf>
    <xf numFmtId="37" fontId="141" fillId="37" borderId="209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6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6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51" xfId="61" applyFont="1" applyFill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6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2" fillId="0" borderId="18" xfId="61" applyFont="1" applyBorder="1">
      <alignment/>
      <protection/>
    </xf>
    <xf numFmtId="37" fontId="142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71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5" fillId="35" borderId="210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5" fillId="35" borderId="211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13" fillId="35" borderId="174" xfId="64" applyNumberFormat="1" applyFont="1" applyFill="1" applyBorder="1" applyAlignment="1">
      <alignment horizontal="center" vertical="center" wrapText="1"/>
      <protection/>
    </xf>
    <xf numFmtId="49" fontId="13" fillId="35" borderId="212" xfId="64" applyNumberFormat="1" applyFont="1" applyFill="1" applyBorder="1" applyAlignment="1">
      <alignment horizontal="center" vertical="center" wrapText="1"/>
      <protection/>
    </xf>
    <xf numFmtId="49" fontId="13" fillId="35" borderId="213" xfId="64" applyNumberFormat="1" applyFont="1" applyFill="1" applyBorder="1" applyAlignment="1">
      <alignment horizontal="center" vertical="center" wrapText="1"/>
      <protection/>
    </xf>
    <xf numFmtId="37" fontId="46" fillId="40" borderId="174" xfId="46" applyNumberFormat="1" applyFont="1" applyFill="1" applyBorder="1" applyAlignment="1" applyProtection="1">
      <alignment horizontal="center"/>
      <protection/>
    </xf>
    <xf numFmtId="37" fontId="46" fillId="40" borderId="212" xfId="46" applyNumberFormat="1" applyFont="1" applyFill="1" applyBorder="1" applyAlignment="1" applyProtection="1">
      <alignment horizontal="center"/>
      <protection/>
    </xf>
    <xf numFmtId="37" fontId="46" fillId="40" borderId="172" xfId="46" applyNumberFormat="1" applyFont="1" applyFill="1" applyBorder="1" applyAlignment="1" applyProtection="1">
      <alignment horizontal="center"/>
      <protection/>
    </xf>
    <xf numFmtId="0" fontId="5" fillId="35" borderId="174" xfId="64" applyFont="1" applyFill="1" applyBorder="1" applyAlignment="1">
      <alignment horizontal="center"/>
      <protection/>
    </xf>
    <xf numFmtId="0" fontId="5" fillId="35" borderId="212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14" xfId="64" applyFont="1" applyFill="1" applyBorder="1" applyAlignment="1">
      <alignment horizontal="center"/>
      <protection/>
    </xf>
    <xf numFmtId="0" fontId="5" fillId="35" borderId="172" xfId="64" applyFont="1" applyFill="1" applyBorder="1" applyAlignment="1">
      <alignment horizontal="center"/>
      <protection/>
    </xf>
    <xf numFmtId="0" fontId="19" fillId="35" borderId="215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14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16" xfId="64" applyFont="1" applyFill="1" applyBorder="1" applyAlignment="1">
      <alignment horizontal="center" vertical="center"/>
      <protection/>
    </xf>
    <xf numFmtId="0" fontId="13" fillId="35" borderId="212" xfId="64" applyNumberFormat="1" applyFont="1" applyFill="1" applyBorder="1" applyAlignment="1">
      <alignment horizontal="center" vertical="center" wrapText="1"/>
      <protection/>
    </xf>
    <xf numFmtId="0" fontId="13" fillId="35" borderId="213" xfId="64" applyNumberFormat="1" applyFont="1" applyFill="1" applyBorder="1" applyAlignment="1">
      <alignment horizontal="center" vertical="center" wrapText="1"/>
      <protection/>
    </xf>
    <xf numFmtId="1" fontId="12" fillId="35" borderId="215" xfId="64" applyNumberFormat="1" applyFont="1" applyFill="1" applyBorder="1" applyAlignment="1">
      <alignment horizontal="center" vertical="center" wrapText="1"/>
      <protection/>
    </xf>
    <xf numFmtId="1" fontId="12" fillId="35" borderId="217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12" fillId="35" borderId="174" xfId="64" applyNumberFormat="1" applyFont="1" applyFill="1" applyBorder="1" applyAlignment="1">
      <alignment horizontal="center" vertical="center" wrapText="1"/>
      <protection/>
    </xf>
    <xf numFmtId="49" fontId="12" fillId="35" borderId="212" xfId="64" applyNumberFormat="1" applyFont="1" applyFill="1" applyBorder="1" applyAlignment="1">
      <alignment horizontal="center" vertical="center" wrapText="1"/>
      <protection/>
    </xf>
    <xf numFmtId="49" fontId="12" fillId="35" borderId="213" xfId="64" applyNumberFormat="1" applyFont="1" applyFill="1" applyBorder="1" applyAlignment="1">
      <alignment horizontal="center" vertical="center" wrapText="1"/>
      <protection/>
    </xf>
    <xf numFmtId="37" fontId="25" fillId="40" borderId="174" xfId="46" applyNumberFormat="1" applyFont="1" applyFill="1" applyBorder="1" applyAlignment="1" applyProtection="1">
      <alignment horizontal="center"/>
      <protection/>
    </xf>
    <xf numFmtId="37" fontId="25" fillId="40" borderId="212" xfId="46" applyNumberFormat="1" applyFont="1" applyFill="1" applyBorder="1" applyAlignment="1" applyProtection="1">
      <alignment horizontal="center"/>
      <protection/>
    </xf>
    <xf numFmtId="37" fontId="25" fillId="40" borderId="172" xfId="46" applyNumberFormat="1" applyFont="1" applyFill="1" applyBorder="1" applyAlignment="1" applyProtection="1">
      <alignment horizontal="center"/>
      <protection/>
    </xf>
    <xf numFmtId="1" fontId="5" fillId="35" borderId="215" xfId="64" applyNumberFormat="1" applyFont="1" applyFill="1" applyBorder="1" applyAlignment="1">
      <alignment horizontal="center" vertical="center" wrapText="1"/>
      <protection/>
    </xf>
    <xf numFmtId="1" fontId="5" fillId="35" borderId="217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6" fillId="35" borderId="213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1" fontId="16" fillId="35" borderId="218" xfId="58" applyNumberFormat="1" applyFont="1" applyFill="1" applyBorder="1" applyAlignment="1">
      <alignment horizontal="center" vertical="center" wrapText="1"/>
      <protection/>
    </xf>
    <xf numFmtId="1" fontId="16" fillId="35" borderId="219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/>
      <protection/>
    </xf>
    <xf numFmtId="0" fontId="17" fillId="35" borderId="220" xfId="58" applyFont="1" applyFill="1" applyBorder="1" applyAlignment="1">
      <alignment horizontal="center"/>
      <protection/>
    </xf>
    <xf numFmtId="0" fontId="17" fillId="35" borderId="177" xfId="58" applyFont="1" applyFill="1" applyBorder="1" applyAlignment="1">
      <alignment horizontal="center"/>
      <protection/>
    </xf>
    <xf numFmtId="0" fontId="17" fillId="35" borderId="221" xfId="58" applyFont="1" applyFill="1" applyBorder="1" applyAlignment="1">
      <alignment horizontal="center"/>
      <protection/>
    </xf>
    <xf numFmtId="0" fontId="17" fillId="35" borderId="222" xfId="58" applyFont="1" applyFill="1" applyBorder="1" applyAlignment="1">
      <alignment horizontal="center"/>
      <protection/>
    </xf>
    <xf numFmtId="49" fontId="16" fillId="35" borderId="223" xfId="58" applyNumberFormat="1" applyFont="1" applyFill="1" applyBorder="1" applyAlignment="1">
      <alignment horizontal="center" vertical="center" wrapText="1"/>
      <protection/>
    </xf>
    <xf numFmtId="0" fontId="29" fillId="0" borderId="169" xfId="58" applyFont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224" xfId="58" applyNumberFormat="1" applyFont="1" applyFill="1" applyBorder="1" applyAlignment="1">
      <alignment horizontal="center" vertical="center" wrapText="1"/>
      <protection/>
    </xf>
    <xf numFmtId="37" fontId="32" fillId="40" borderId="174" xfId="47" applyNumberFormat="1" applyFont="1" applyFill="1" applyBorder="1" applyAlignment="1">
      <alignment horizontal="center"/>
    </xf>
    <xf numFmtId="37" fontId="32" fillId="40" borderId="172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6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7" fillId="35" borderId="225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226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49" fontId="13" fillId="35" borderId="228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56" xfId="58" applyNumberFormat="1" applyFont="1" applyFill="1" applyBorder="1" applyAlignment="1">
      <alignment horizontal="center" vertical="center" wrapText="1"/>
      <protection/>
    </xf>
    <xf numFmtId="49" fontId="13" fillId="35" borderId="229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3" fillId="35" borderId="230" xfId="58" applyNumberFormat="1" applyFont="1" applyFill="1" applyBorder="1" applyAlignment="1">
      <alignment horizontal="center" vertical="center" wrapText="1"/>
      <protection/>
    </xf>
    <xf numFmtId="49" fontId="13" fillId="35" borderId="231" xfId="58" applyNumberFormat="1" applyFont="1" applyFill="1" applyBorder="1" applyAlignment="1">
      <alignment horizontal="center" vertical="center" wrapText="1"/>
      <protection/>
    </xf>
    <xf numFmtId="1" fontId="13" fillId="35" borderId="225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226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0" fontId="12" fillId="35" borderId="174" xfId="64" applyFont="1" applyFill="1" applyBorder="1" applyAlignment="1">
      <alignment horizontal="center"/>
      <protection/>
    </xf>
    <xf numFmtId="0" fontId="12" fillId="35" borderId="212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14" xfId="64" applyFont="1" applyFill="1" applyBorder="1" applyAlignment="1">
      <alignment horizontal="center"/>
      <protection/>
    </xf>
    <xf numFmtId="0" fontId="12" fillId="35" borderId="172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6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15" xfId="64" applyNumberFormat="1" applyFont="1" applyFill="1" applyBorder="1" applyAlignment="1">
      <alignment horizontal="center" vertical="center" wrapText="1"/>
      <protection/>
    </xf>
    <xf numFmtId="1" fontId="13" fillId="35" borderId="217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37" fontId="34" fillId="40" borderId="174" xfId="46" applyNumberFormat="1" applyFont="1" applyFill="1" applyBorder="1" applyAlignment="1" applyProtection="1">
      <alignment horizontal="center"/>
      <protection/>
    </xf>
    <xf numFmtId="37" fontId="34" fillId="40" borderId="212" xfId="46" applyNumberFormat="1" applyFont="1" applyFill="1" applyBorder="1" applyAlignment="1" applyProtection="1">
      <alignment horizontal="center"/>
      <protection/>
    </xf>
    <xf numFmtId="37" fontId="34" fillId="40" borderId="172" xfId="46" applyNumberFormat="1" applyFont="1" applyFill="1" applyBorder="1" applyAlignment="1" applyProtection="1">
      <alignment horizontal="center"/>
      <protection/>
    </xf>
    <xf numFmtId="0" fontId="13" fillId="35" borderId="174" xfId="64" applyFont="1" applyFill="1" applyBorder="1" applyAlignment="1">
      <alignment horizontal="center" vertical="center"/>
      <protection/>
    </xf>
    <xf numFmtId="0" fontId="13" fillId="35" borderId="212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14" xfId="64" applyFont="1" applyFill="1" applyBorder="1" applyAlignment="1">
      <alignment horizontal="center" vertical="center"/>
      <protection/>
    </xf>
    <xf numFmtId="0" fontId="13" fillId="35" borderId="172" xfId="64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49" fontId="13" fillId="35" borderId="117" xfId="58" applyNumberFormat="1" applyFont="1" applyFill="1" applyBorder="1" applyAlignment="1">
      <alignment horizontal="center" vertical="center" wrapText="1"/>
      <protection/>
    </xf>
    <xf numFmtId="49" fontId="13" fillId="35" borderId="232" xfId="58" applyNumberFormat="1" applyFont="1" applyFill="1" applyBorder="1" applyAlignment="1">
      <alignment horizontal="center" vertical="center" wrapText="1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54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1" fontId="12" fillId="35" borderId="118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233" xfId="58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 vertical="center"/>
      <protection/>
    </xf>
    <xf numFmtId="0" fontId="17" fillId="35" borderId="220" xfId="58" applyFont="1" applyFill="1" applyBorder="1" applyAlignment="1">
      <alignment horizontal="center" vertical="center"/>
      <protection/>
    </xf>
    <xf numFmtId="0" fontId="17" fillId="35" borderId="177" xfId="58" applyFont="1" applyFill="1" applyBorder="1" applyAlignment="1">
      <alignment horizontal="center" vertical="center"/>
      <protection/>
    </xf>
    <xf numFmtId="0" fontId="17" fillId="35" borderId="130" xfId="58" applyFont="1" applyFill="1" applyBorder="1" applyAlignment="1">
      <alignment horizontal="center" vertical="center"/>
      <protection/>
    </xf>
    <xf numFmtId="0" fontId="17" fillId="35" borderId="221" xfId="58" applyFont="1" applyFill="1" applyBorder="1" applyAlignment="1">
      <alignment horizontal="center" vertical="center"/>
      <protection/>
    </xf>
    <xf numFmtId="49" fontId="16" fillId="35" borderId="234" xfId="58" applyNumberFormat="1" applyFont="1" applyFill="1" applyBorder="1" applyAlignment="1">
      <alignment horizontal="center" vertical="center" wrapText="1"/>
      <protection/>
    </xf>
    <xf numFmtId="0" fontId="29" fillId="0" borderId="235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6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3" fillId="35" borderId="114" xfId="58" applyNumberFormat="1" applyFont="1" applyFill="1" applyBorder="1" applyAlignment="1">
      <alignment horizontal="center" vertical="center" wrapText="1"/>
      <protection/>
    </xf>
    <xf numFmtId="1" fontId="13" fillId="35" borderId="126" xfId="58" applyNumberFormat="1" applyFont="1" applyFill="1" applyBorder="1" applyAlignment="1">
      <alignment horizontal="center" vertical="center" wrapText="1"/>
      <protection/>
    </xf>
    <xf numFmtId="0" fontId="14" fillId="35" borderId="155" xfId="58" applyFont="1" applyFill="1" applyBorder="1" applyAlignment="1">
      <alignment horizontal="center" vertical="center" wrapText="1"/>
      <protection/>
    </xf>
    <xf numFmtId="49" fontId="13" fillId="35" borderId="236" xfId="58" applyNumberFormat="1" applyFont="1" applyFill="1" applyBorder="1" applyAlignment="1">
      <alignment horizontal="center" vertical="center" wrapText="1"/>
      <protection/>
    </xf>
    <xf numFmtId="49" fontId="13" fillId="35" borderId="157" xfId="58" applyNumberFormat="1" applyFont="1" applyFill="1" applyBorder="1" applyAlignment="1">
      <alignment horizontal="center" vertical="center" wrapText="1"/>
      <protection/>
    </xf>
    <xf numFmtId="49" fontId="13" fillId="35" borderId="176" xfId="58" applyNumberFormat="1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0" fontId="13" fillId="35" borderId="129" xfId="58" applyFont="1" applyFill="1" applyBorder="1" applyAlignment="1">
      <alignment horizontal="center"/>
      <protection/>
    </xf>
    <xf numFmtId="0" fontId="13" fillId="35" borderId="220" xfId="58" applyFont="1" applyFill="1" applyBorder="1" applyAlignment="1">
      <alignment horizontal="center"/>
      <protection/>
    </xf>
    <xf numFmtId="0" fontId="13" fillId="35" borderId="177" xfId="58" applyFont="1" applyFill="1" applyBorder="1" applyAlignment="1">
      <alignment horizontal="center"/>
      <protection/>
    </xf>
    <xf numFmtId="0" fontId="13" fillId="35" borderId="130" xfId="58" applyFont="1" applyFill="1" applyBorder="1" applyAlignment="1">
      <alignment horizontal="center"/>
      <protection/>
    </xf>
    <xf numFmtId="0" fontId="13" fillId="35" borderId="221" xfId="58" applyFont="1" applyFill="1" applyBorder="1" applyAlignment="1">
      <alignment horizontal="center"/>
      <protection/>
    </xf>
    <xf numFmtId="49" fontId="16" fillId="35" borderId="237" xfId="58" applyNumberFormat="1" applyFont="1" applyFill="1" applyBorder="1" applyAlignment="1">
      <alignment horizontal="center" vertical="center" wrapText="1"/>
      <protection/>
    </xf>
    <xf numFmtId="1" fontId="16" fillId="35" borderId="225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226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17" xfId="58" applyNumberFormat="1" applyFont="1" applyFill="1" applyBorder="1" applyAlignment="1">
      <alignment horizontal="center" vertical="center" wrapText="1"/>
      <protection/>
    </xf>
    <xf numFmtId="49" fontId="16" fillId="35" borderId="232" xfId="58" applyNumberFormat="1" applyFont="1" applyFill="1" applyBorder="1" applyAlignment="1">
      <alignment horizontal="center" vertical="center" wrapText="1"/>
      <protection/>
    </xf>
    <xf numFmtId="49" fontId="16" fillId="35" borderId="238" xfId="58" applyNumberFormat="1" applyFont="1" applyFill="1" applyBorder="1" applyAlignment="1">
      <alignment horizontal="center" vertical="center" wrapText="1"/>
      <protection/>
    </xf>
    <xf numFmtId="49" fontId="16" fillId="35" borderId="212" xfId="58" applyNumberFormat="1" applyFont="1" applyFill="1" applyBorder="1" applyAlignment="1">
      <alignment horizontal="center" vertical="center" wrapText="1"/>
      <protection/>
    </xf>
    <xf numFmtId="49" fontId="16" fillId="35" borderId="172" xfId="58" applyNumberFormat="1" applyFont="1" applyFill="1" applyBorder="1" applyAlignment="1">
      <alignment horizontal="center" vertical="center" wrapText="1"/>
      <protection/>
    </xf>
    <xf numFmtId="37" fontId="44" fillId="40" borderId="174" xfId="47" applyNumberFormat="1" applyFont="1" applyFill="1" applyBorder="1" applyAlignment="1">
      <alignment horizontal="center"/>
    </xf>
    <xf numFmtId="37" fontId="44" fillId="40" borderId="172" xfId="47" applyNumberFormat="1" applyFont="1" applyFill="1" applyBorder="1" applyAlignment="1">
      <alignment horizontal="center"/>
    </xf>
    <xf numFmtId="49" fontId="16" fillId="35" borderId="174" xfId="58" applyNumberFormat="1" applyFont="1" applyFill="1" applyBorder="1" applyAlignment="1">
      <alignment horizontal="center" vertical="center" wrapText="1"/>
      <protection/>
    </xf>
    <xf numFmtId="49" fontId="13" fillId="35" borderId="239" xfId="58" applyNumberFormat="1" applyFont="1" applyFill="1" applyBorder="1" applyAlignment="1">
      <alignment horizontal="center" vertical="center" wrapText="1"/>
      <protection/>
    </xf>
    <xf numFmtId="1" fontId="16" fillId="35" borderId="240" xfId="58" applyNumberFormat="1" applyFont="1" applyFill="1" applyBorder="1" applyAlignment="1">
      <alignment horizontal="center" vertical="center" wrapText="1"/>
      <protection/>
    </xf>
    <xf numFmtId="1" fontId="16" fillId="35" borderId="241" xfId="58" applyNumberFormat="1" applyFont="1" applyFill="1" applyBorder="1" applyAlignment="1">
      <alignment horizontal="center" vertical="center" wrapText="1"/>
      <protection/>
    </xf>
    <xf numFmtId="49" fontId="16" fillId="35" borderId="169" xfId="58" applyNumberFormat="1" applyFont="1" applyFill="1" applyBorder="1" applyAlignment="1">
      <alignment horizontal="center" vertical="center" wrapText="1"/>
      <protection/>
    </xf>
    <xf numFmtId="1" fontId="16" fillId="35" borderId="242" xfId="58" applyNumberFormat="1" applyFont="1" applyFill="1" applyBorder="1" applyAlignment="1">
      <alignment horizontal="center" vertical="center" wrapText="1"/>
      <protection/>
    </xf>
    <xf numFmtId="1" fontId="16" fillId="35" borderId="146" xfId="58" applyNumberFormat="1" applyFont="1" applyFill="1" applyBorder="1" applyAlignment="1">
      <alignment horizontal="center" vertical="center" wrapText="1"/>
      <protection/>
    </xf>
    <xf numFmtId="1" fontId="16" fillId="35" borderId="90" xfId="58" applyNumberFormat="1" applyFont="1" applyFill="1" applyBorder="1" applyAlignment="1">
      <alignment horizontal="center" vertical="center" wrapText="1"/>
      <protection/>
    </xf>
    <xf numFmtId="0" fontId="17" fillId="35" borderId="243" xfId="58" applyFont="1" applyFill="1" applyBorder="1" applyAlignment="1">
      <alignment horizontal="center"/>
      <protection/>
    </xf>
    <xf numFmtId="0" fontId="17" fillId="35" borderId="128" xfId="58" applyFont="1" applyFill="1" applyBorder="1" applyAlignment="1">
      <alignment horizontal="center"/>
      <protection/>
    </xf>
    <xf numFmtId="0" fontId="17" fillId="35" borderId="244" xfId="58" applyFont="1" applyFill="1" applyBorder="1" applyAlignment="1">
      <alignment horizontal="center"/>
      <protection/>
    </xf>
    <xf numFmtId="0" fontId="17" fillId="35" borderId="245" xfId="58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23" customWidth="1"/>
    <col min="2" max="2" width="14.421875" style="323" customWidth="1"/>
    <col min="3" max="3" width="67.421875" style="323" customWidth="1"/>
    <col min="4" max="4" width="2.140625" style="323" customWidth="1"/>
    <col min="5" max="16384" width="11.421875" style="323" customWidth="1"/>
  </cols>
  <sheetData>
    <row r="1" ht="2.25" customHeight="1" thickBot="1">
      <c r="B1" s="322"/>
    </row>
    <row r="2" spans="2:3" ht="11.25" customHeight="1" thickTop="1">
      <c r="B2" s="324"/>
      <c r="C2" s="325"/>
    </row>
    <row r="3" spans="2:3" ht="21.75" customHeight="1">
      <c r="B3" s="326" t="s">
        <v>70</v>
      </c>
      <c r="C3" s="327"/>
    </row>
    <row r="4" spans="2:3" ht="18" customHeight="1">
      <c r="B4" s="328" t="s">
        <v>71</v>
      </c>
      <c r="C4" s="327"/>
    </row>
    <row r="5" spans="2:3" ht="18" customHeight="1">
      <c r="B5" s="329" t="s">
        <v>72</v>
      </c>
      <c r="C5" s="327"/>
    </row>
    <row r="6" spans="2:3" ht="9" customHeight="1">
      <c r="B6" s="330"/>
      <c r="C6" s="327"/>
    </row>
    <row r="7" spans="2:3" ht="3" customHeight="1">
      <c r="B7" s="331"/>
      <c r="C7" s="332"/>
    </row>
    <row r="8" spans="2:5" ht="24">
      <c r="B8" s="531" t="s">
        <v>144</v>
      </c>
      <c r="C8" s="532"/>
      <c r="E8" s="333"/>
    </row>
    <row r="9" spans="2:5" ht="23.25">
      <c r="B9" s="533" t="s">
        <v>37</v>
      </c>
      <c r="C9" s="534"/>
      <c r="E9" s="333"/>
    </row>
    <row r="10" spans="2:3" ht="15.75" customHeight="1">
      <c r="B10" s="535" t="s">
        <v>73</v>
      </c>
      <c r="C10" s="536"/>
    </row>
    <row r="11" spans="2:3" ht="4.5" customHeight="1" thickBot="1">
      <c r="B11" s="334"/>
      <c r="C11" s="335"/>
    </row>
    <row r="12" spans="2:3" ht="19.5" customHeight="1" thickBot="1" thickTop="1">
      <c r="B12" s="364" t="s">
        <v>74</v>
      </c>
      <c r="C12" s="365" t="s">
        <v>132</v>
      </c>
    </row>
    <row r="13" spans="2:3" ht="19.5" customHeight="1" thickTop="1">
      <c r="B13" s="336" t="s">
        <v>75</v>
      </c>
      <c r="C13" s="337" t="s">
        <v>76</v>
      </c>
    </row>
    <row r="14" spans="2:3" ht="19.5" customHeight="1">
      <c r="B14" s="338" t="s">
        <v>77</v>
      </c>
      <c r="C14" s="339" t="s">
        <v>78</v>
      </c>
    </row>
    <row r="15" spans="2:3" ht="19.5" customHeight="1">
      <c r="B15" s="340" t="s">
        <v>79</v>
      </c>
      <c r="C15" s="341" t="s">
        <v>80</v>
      </c>
    </row>
    <row r="16" spans="2:3" ht="19.5" customHeight="1">
      <c r="B16" s="338" t="s">
        <v>81</v>
      </c>
      <c r="C16" s="339" t="s">
        <v>82</v>
      </c>
    </row>
    <row r="17" spans="2:3" ht="19.5" customHeight="1">
      <c r="B17" s="340" t="s">
        <v>83</v>
      </c>
      <c r="C17" s="341" t="s">
        <v>84</v>
      </c>
    </row>
    <row r="18" spans="2:3" ht="19.5" customHeight="1">
      <c r="B18" s="338" t="s">
        <v>85</v>
      </c>
      <c r="C18" s="339" t="s">
        <v>86</v>
      </c>
    </row>
    <row r="19" spans="2:3" ht="19.5" customHeight="1">
      <c r="B19" s="340" t="s">
        <v>87</v>
      </c>
      <c r="C19" s="341" t="s">
        <v>88</v>
      </c>
    </row>
    <row r="20" spans="2:3" ht="19.5" customHeight="1">
      <c r="B20" s="338" t="s">
        <v>89</v>
      </c>
      <c r="C20" s="339" t="s">
        <v>90</v>
      </c>
    </row>
    <row r="21" spans="2:3" ht="19.5" customHeight="1">
      <c r="B21" s="340" t="s">
        <v>91</v>
      </c>
      <c r="C21" s="341" t="s">
        <v>92</v>
      </c>
    </row>
    <row r="22" spans="2:3" ht="19.5" customHeight="1">
      <c r="B22" s="338" t="s">
        <v>93</v>
      </c>
      <c r="C22" s="339" t="s">
        <v>94</v>
      </c>
    </row>
    <row r="23" spans="2:3" ht="20.25" customHeight="1">
      <c r="B23" s="340" t="s">
        <v>95</v>
      </c>
      <c r="C23" s="341" t="s">
        <v>96</v>
      </c>
    </row>
    <row r="24" spans="2:3" ht="20.25" customHeight="1">
      <c r="B24" s="338" t="s">
        <v>97</v>
      </c>
      <c r="C24" s="339" t="s">
        <v>98</v>
      </c>
    </row>
    <row r="25" spans="2:3" ht="20.25" customHeight="1">
      <c r="B25" s="340" t="s">
        <v>99</v>
      </c>
      <c r="C25" s="342" t="s">
        <v>100</v>
      </c>
    </row>
    <row r="26" spans="2:3" ht="20.25" customHeight="1">
      <c r="B26" s="338" t="s">
        <v>101</v>
      </c>
      <c r="C26" s="366" t="s">
        <v>102</v>
      </c>
    </row>
    <row r="27" spans="2:4" ht="20.25" customHeight="1">
      <c r="B27" s="340" t="s">
        <v>112</v>
      </c>
      <c r="C27" s="341" t="s">
        <v>124</v>
      </c>
      <c r="D27" s="374"/>
    </row>
    <row r="28" spans="2:4" ht="20.25" customHeight="1">
      <c r="B28" s="457" t="s">
        <v>113</v>
      </c>
      <c r="C28" s="353" t="s">
        <v>125</v>
      </c>
      <c r="D28" s="374"/>
    </row>
    <row r="29" spans="2:4" ht="20.25" customHeight="1">
      <c r="B29" s="340" t="s">
        <v>114</v>
      </c>
      <c r="C29" s="342" t="s">
        <v>126</v>
      </c>
      <c r="D29" s="374"/>
    </row>
    <row r="30" spans="2:4" ht="20.25" customHeight="1" thickBot="1">
      <c r="B30" s="458" t="s">
        <v>115</v>
      </c>
      <c r="C30" s="354" t="s">
        <v>127</v>
      </c>
      <c r="D30" s="374"/>
    </row>
    <row r="31" s="473" customFormat="1" ht="15" customHeight="1" thickTop="1"/>
    <row r="32" s="473" customFormat="1" ht="13.5">
      <c r="B32" s="474"/>
    </row>
    <row r="33" s="473" customFormat="1" ht="12.75"/>
    <row r="34" s="473" customFormat="1" ht="12.75"/>
    <row r="35" spans="1:3" ht="13.5">
      <c r="A35" s="367"/>
      <c r="B35" s="368" t="s">
        <v>133</v>
      </c>
      <c r="C35" s="367"/>
    </row>
    <row r="36" spans="1:3" ht="12.75">
      <c r="A36" s="367"/>
      <c r="B36" s="367" t="s">
        <v>134</v>
      </c>
      <c r="C36" s="367"/>
    </row>
    <row r="37" spans="1:3" ht="12.75">
      <c r="A37" s="367"/>
      <c r="B37" s="367"/>
      <c r="C37" s="367"/>
    </row>
    <row r="38" spans="1:3" ht="13.5">
      <c r="A38" s="367"/>
      <c r="B38" s="368" t="s">
        <v>135</v>
      </c>
      <c r="C38" s="367"/>
    </row>
    <row r="39" spans="1:3" ht="12.75">
      <c r="A39" s="367"/>
      <c r="B39" s="367" t="s">
        <v>136</v>
      </c>
      <c r="C39" s="367"/>
    </row>
    <row r="40" spans="1:3" ht="12.75">
      <c r="A40" s="367"/>
      <c r="B40" s="367"/>
      <c r="C40" s="367"/>
    </row>
    <row r="41" spans="1:3" ht="15">
      <c r="A41" s="367"/>
      <c r="B41" s="369" t="s">
        <v>103</v>
      </c>
      <c r="C41" s="367"/>
    </row>
    <row r="42" spans="1:3" ht="13.5">
      <c r="A42" s="367"/>
      <c r="B42" s="368" t="s">
        <v>137</v>
      </c>
      <c r="C42" s="367"/>
    </row>
    <row r="43" spans="1:3" ht="13.5">
      <c r="A43" s="367"/>
      <c r="B43" s="370" t="s">
        <v>104</v>
      </c>
      <c r="C43" s="367"/>
    </row>
    <row r="44" spans="1:3" ht="12.75">
      <c r="A44" s="367"/>
      <c r="B44" s="371" t="s">
        <v>105</v>
      </c>
      <c r="C44" s="367"/>
    </row>
    <row r="45" spans="1:3" ht="12.75">
      <c r="A45" s="367"/>
      <c r="B45" s="367"/>
      <c r="C45" s="367"/>
    </row>
    <row r="46" spans="1:3" ht="12.75">
      <c r="A46" s="367"/>
      <c r="B46" s="367"/>
      <c r="C46" s="36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4">
      <selection activeCell="N9" sqref="N9:O52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9.00390625" style="170" customWidth="1"/>
    <col min="10" max="10" width="10.421875" style="170" customWidth="1"/>
    <col min="11" max="11" width="12.00390625" style="170" customWidth="1"/>
    <col min="12" max="12" width="9.421875" style="170" bestFit="1" customWidth="1"/>
    <col min="13" max="13" width="9.7109375" style="170" bestFit="1" customWidth="1"/>
    <col min="14" max="14" width="9.7109375" style="170" customWidth="1"/>
    <col min="15" max="15" width="11.57421875" style="170" customWidth="1"/>
    <col min="16" max="16" width="9.42187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658" t="s">
        <v>27</v>
      </c>
      <c r="O1" s="659"/>
      <c r="P1" s="659"/>
      <c r="Q1" s="660"/>
    </row>
    <row r="2" ht="3.75" customHeight="1" thickBot="1"/>
    <row r="3" spans="1:17" ht="24" customHeight="1" thickTop="1">
      <c r="A3" s="649" t="s">
        <v>50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1"/>
    </row>
    <row r="4" spans="1:17" ht="23.25" customHeight="1" thickBot="1">
      <c r="A4" s="655" t="s">
        <v>37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7"/>
    </row>
    <row r="5" spans="1:17" s="195" customFormat="1" ht="20.25" customHeight="1" thickBot="1">
      <c r="A5" s="666" t="s">
        <v>138</v>
      </c>
      <c r="B5" s="661" t="s">
        <v>35</v>
      </c>
      <c r="C5" s="662"/>
      <c r="D5" s="662"/>
      <c r="E5" s="662"/>
      <c r="F5" s="663"/>
      <c r="G5" s="663"/>
      <c r="H5" s="663"/>
      <c r="I5" s="664"/>
      <c r="J5" s="662" t="s">
        <v>34</v>
      </c>
      <c r="K5" s="662"/>
      <c r="L5" s="662"/>
      <c r="M5" s="662"/>
      <c r="N5" s="662"/>
      <c r="O5" s="662"/>
      <c r="P5" s="662"/>
      <c r="Q5" s="665"/>
    </row>
    <row r="6" spans="1:17" s="460" customFormat="1" ht="28.5" customHeight="1" thickBot="1">
      <c r="A6" s="667"/>
      <c r="B6" s="573" t="s">
        <v>145</v>
      </c>
      <c r="C6" s="574"/>
      <c r="D6" s="575"/>
      <c r="E6" s="571" t="s">
        <v>33</v>
      </c>
      <c r="F6" s="573" t="s">
        <v>146</v>
      </c>
      <c r="G6" s="574"/>
      <c r="H6" s="575"/>
      <c r="I6" s="569" t="s">
        <v>32</v>
      </c>
      <c r="J6" s="573" t="s">
        <v>147</v>
      </c>
      <c r="K6" s="574"/>
      <c r="L6" s="575"/>
      <c r="M6" s="571" t="s">
        <v>33</v>
      </c>
      <c r="N6" s="573" t="s">
        <v>148</v>
      </c>
      <c r="O6" s="574"/>
      <c r="P6" s="575"/>
      <c r="Q6" s="571" t="s">
        <v>32</v>
      </c>
    </row>
    <row r="7" spans="1:17" s="194" customFormat="1" ht="22.5" customHeight="1" thickBot="1">
      <c r="A7" s="668"/>
      <c r="B7" s="114" t="s">
        <v>21</v>
      </c>
      <c r="C7" s="111" t="s">
        <v>20</v>
      </c>
      <c r="D7" s="111" t="s">
        <v>16</v>
      </c>
      <c r="E7" s="572"/>
      <c r="F7" s="114" t="s">
        <v>21</v>
      </c>
      <c r="G7" s="112" t="s">
        <v>20</v>
      </c>
      <c r="H7" s="111" t="s">
        <v>16</v>
      </c>
      <c r="I7" s="570"/>
      <c r="J7" s="114" t="s">
        <v>21</v>
      </c>
      <c r="K7" s="111" t="s">
        <v>20</v>
      </c>
      <c r="L7" s="112" t="s">
        <v>16</v>
      </c>
      <c r="M7" s="572"/>
      <c r="N7" s="113" t="s">
        <v>21</v>
      </c>
      <c r="O7" s="112" t="s">
        <v>20</v>
      </c>
      <c r="P7" s="111" t="s">
        <v>16</v>
      </c>
      <c r="Q7" s="572"/>
    </row>
    <row r="8" spans="1:17" s="196" customFormat="1" ht="18" customHeight="1" thickBot="1">
      <c r="A8" s="203" t="s">
        <v>47</v>
      </c>
      <c r="B8" s="202">
        <f>SUM(B9:B52)</f>
        <v>12806.842</v>
      </c>
      <c r="C8" s="198">
        <f>SUM(C9:C52)</f>
        <v>2096.534999999999</v>
      </c>
      <c r="D8" s="198">
        <f>C8+B8</f>
        <v>14903.377</v>
      </c>
      <c r="E8" s="199">
        <f>D8/$D$8</f>
        <v>1</v>
      </c>
      <c r="F8" s="198">
        <f>SUM(F9:F52)</f>
        <v>13973.524999999994</v>
      </c>
      <c r="G8" s="198">
        <f>SUM(G9:G52)</f>
        <v>1109.3570000000004</v>
      </c>
      <c r="H8" s="198">
        <f>G8+F8</f>
        <v>15082.881999999994</v>
      </c>
      <c r="I8" s="201">
        <f>(D8/H8-1)</f>
        <v>-0.011901240094565058</v>
      </c>
      <c r="J8" s="200">
        <f>SUM(J9:J52)</f>
        <v>36076.599</v>
      </c>
      <c r="K8" s="198">
        <f>SUM(K9:K52)</f>
        <v>6095.064000000013</v>
      </c>
      <c r="L8" s="198">
        <f>K8+J8</f>
        <v>42171.663000000015</v>
      </c>
      <c r="M8" s="199">
        <f>(L8/$L$8)</f>
        <v>1</v>
      </c>
      <c r="N8" s="198">
        <f>SUM(N9:N52)</f>
        <v>36987.142000000014</v>
      </c>
      <c r="O8" s="198">
        <f>SUM(O9:O52)</f>
        <v>2970.9295999999886</v>
      </c>
      <c r="P8" s="198">
        <f>O8+N8</f>
        <v>39958.0716</v>
      </c>
      <c r="Q8" s="197">
        <f>(L8/P8-1)</f>
        <v>0.05539785358410576</v>
      </c>
    </row>
    <row r="9" spans="1:17" s="171" customFormat="1" ht="18" customHeight="1" thickTop="1">
      <c r="A9" s="185" t="s">
        <v>225</v>
      </c>
      <c r="B9" s="184">
        <v>1912.6190000000001</v>
      </c>
      <c r="C9" s="180">
        <v>0.7849999999999999</v>
      </c>
      <c r="D9" s="180">
        <f>C9+B9</f>
        <v>1913.4040000000002</v>
      </c>
      <c r="E9" s="183">
        <f>D9/$D$8</f>
        <v>0.12838727759486995</v>
      </c>
      <c r="F9" s="181">
        <v>1736.375</v>
      </c>
      <c r="G9" s="180">
        <v>5.05</v>
      </c>
      <c r="H9" s="180">
        <f>G9+F9</f>
        <v>1741.425</v>
      </c>
      <c r="I9" s="182">
        <f>(D9/H9-1)</f>
        <v>0.09875762665633037</v>
      </c>
      <c r="J9" s="181">
        <v>5363.994</v>
      </c>
      <c r="K9" s="180">
        <v>24.424</v>
      </c>
      <c r="L9" s="180">
        <f>K9+J9</f>
        <v>5388.418</v>
      </c>
      <c r="M9" s="182">
        <f>(L9/$L$8)</f>
        <v>0.12777342928117388</v>
      </c>
      <c r="N9" s="181">
        <v>4781.335000000001</v>
      </c>
      <c r="O9" s="180">
        <v>27.782</v>
      </c>
      <c r="P9" s="180">
        <f>O9+N9</f>
        <v>4809.117000000001</v>
      </c>
      <c r="Q9" s="179">
        <f>(L9/P9-1)</f>
        <v>0.12045891168794576</v>
      </c>
    </row>
    <row r="10" spans="1:17" s="171" customFormat="1" ht="18" customHeight="1">
      <c r="A10" s="185" t="s">
        <v>248</v>
      </c>
      <c r="B10" s="184">
        <v>1386.3649999999998</v>
      </c>
      <c r="C10" s="180">
        <v>526.1739999999999</v>
      </c>
      <c r="D10" s="180">
        <f>C10+B10</f>
        <v>1912.5389999999998</v>
      </c>
      <c r="E10" s="183">
        <f>D10/$D$8</f>
        <v>0.1283292370581513</v>
      </c>
      <c r="F10" s="181">
        <v>1327.026</v>
      </c>
      <c r="G10" s="180">
        <v>20.342</v>
      </c>
      <c r="H10" s="180">
        <f>G10+F10</f>
        <v>1347.3680000000002</v>
      </c>
      <c r="I10" s="182">
        <f>(D10/H10-1)</f>
        <v>0.4194629826446816</v>
      </c>
      <c r="J10" s="181">
        <v>3376.4069999999997</v>
      </c>
      <c r="K10" s="180">
        <v>1387.4160000000002</v>
      </c>
      <c r="L10" s="180">
        <f>K10+J10</f>
        <v>4763.823</v>
      </c>
      <c r="M10" s="182">
        <f>(L10/$L$8)</f>
        <v>0.1129626545673572</v>
      </c>
      <c r="N10" s="181">
        <v>3961.3460000000005</v>
      </c>
      <c r="O10" s="180">
        <v>67.117</v>
      </c>
      <c r="P10" s="180">
        <f>O10+N10</f>
        <v>4028.4630000000006</v>
      </c>
      <c r="Q10" s="179">
        <f>(L10/P10-1)</f>
        <v>0.18254108328660323</v>
      </c>
    </row>
    <row r="11" spans="1:17" s="171" customFormat="1" ht="18" customHeight="1">
      <c r="A11" s="185" t="s">
        <v>222</v>
      </c>
      <c r="B11" s="184">
        <v>1613.895</v>
      </c>
      <c r="C11" s="180">
        <v>110.26899999999999</v>
      </c>
      <c r="D11" s="180">
        <f>C11+B11</f>
        <v>1724.164</v>
      </c>
      <c r="E11" s="183">
        <f>D11/$D$8</f>
        <v>0.11568948433633532</v>
      </c>
      <c r="F11" s="181">
        <v>2624.7439999999997</v>
      </c>
      <c r="G11" s="180">
        <v>285.434</v>
      </c>
      <c r="H11" s="180">
        <f>G11+F11</f>
        <v>2910.178</v>
      </c>
      <c r="I11" s="182">
        <f>(D11/H11-1)</f>
        <v>-0.40754001988881783</v>
      </c>
      <c r="J11" s="181">
        <v>4444.191999999999</v>
      </c>
      <c r="K11" s="180">
        <v>387.4120000000001</v>
      </c>
      <c r="L11" s="180">
        <f>K11+J11</f>
        <v>4831.603999999999</v>
      </c>
      <c r="M11" s="182">
        <f>(L11/$L$8)</f>
        <v>0.11456991866789787</v>
      </c>
      <c r="N11" s="181">
        <v>6422.477</v>
      </c>
      <c r="O11" s="180">
        <v>339.781</v>
      </c>
      <c r="P11" s="180">
        <f>O11+N11</f>
        <v>6762.258</v>
      </c>
      <c r="Q11" s="179">
        <f>(L11/P11-1)</f>
        <v>-0.28550433893530835</v>
      </c>
    </row>
    <row r="12" spans="1:17" s="171" customFormat="1" ht="18" customHeight="1">
      <c r="A12" s="185" t="s">
        <v>223</v>
      </c>
      <c r="B12" s="184">
        <v>1640.8730000000003</v>
      </c>
      <c r="C12" s="180">
        <v>21.585</v>
      </c>
      <c r="D12" s="180">
        <f>C12+B12</f>
        <v>1662.4580000000003</v>
      </c>
      <c r="E12" s="183">
        <f>D12/$D$8</f>
        <v>0.11154908045337646</v>
      </c>
      <c r="F12" s="181">
        <v>1637.328</v>
      </c>
      <c r="G12" s="180">
        <v>14.647</v>
      </c>
      <c r="H12" s="180">
        <f>G12+F12</f>
        <v>1651.975</v>
      </c>
      <c r="I12" s="182">
        <f>(D12/H12-1)</f>
        <v>0.006345737677628582</v>
      </c>
      <c r="J12" s="181">
        <v>4662.072</v>
      </c>
      <c r="K12" s="180">
        <v>42.888000000000005</v>
      </c>
      <c r="L12" s="180">
        <f>K12+J12</f>
        <v>4704.96</v>
      </c>
      <c r="M12" s="182">
        <f>(L12/$L$8)</f>
        <v>0.11156685948097418</v>
      </c>
      <c r="N12" s="181">
        <v>4489.089000000001</v>
      </c>
      <c r="O12" s="180">
        <v>27.503</v>
      </c>
      <c r="P12" s="180">
        <f>O12+N12</f>
        <v>4516.592000000001</v>
      </c>
      <c r="Q12" s="179">
        <f>(L12/P12-1)</f>
        <v>0.04170578170443551</v>
      </c>
    </row>
    <row r="13" spans="1:17" s="171" customFormat="1" ht="18" customHeight="1">
      <c r="A13" s="185" t="s">
        <v>229</v>
      </c>
      <c r="B13" s="184">
        <v>790.057</v>
      </c>
      <c r="C13" s="180">
        <v>211.56099999999998</v>
      </c>
      <c r="D13" s="180">
        <f aca="true" t="shared" si="0" ref="D13:D21">C13+B13</f>
        <v>1001.6179999999999</v>
      </c>
      <c r="E13" s="183">
        <f aca="true" t="shared" si="1" ref="E13:E21">D13/$D$8</f>
        <v>0.06720745237807511</v>
      </c>
      <c r="F13" s="181">
        <v>959.25</v>
      </c>
      <c r="G13" s="180">
        <v>128.732</v>
      </c>
      <c r="H13" s="180">
        <f aca="true" t="shared" si="2" ref="H13:H21">G13+F13</f>
        <v>1087.982</v>
      </c>
      <c r="I13" s="182">
        <f aca="true" t="shared" si="3" ref="I13:I21">(D13/H13-1)</f>
        <v>-0.0793799897424774</v>
      </c>
      <c r="J13" s="181">
        <v>2372.7250000000004</v>
      </c>
      <c r="K13" s="180">
        <v>605.5330000000001</v>
      </c>
      <c r="L13" s="180">
        <f aca="true" t="shared" si="4" ref="L13:L21">K13+J13</f>
        <v>2978.2580000000007</v>
      </c>
      <c r="M13" s="182">
        <f aca="true" t="shared" si="5" ref="M13:M21">(L13/$L$8)</f>
        <v>0.07062225646638597</v>
      </c>
      <c r="N13" s="181">
        <v>2585.244</v>
      </c>
      <c r="O13" s="180">
        <v>315.64400000000006</v>
      </c>
      <c r="P13" s="180">
        <f aca="true" t="shared" si="6" ref="P13:P21">O13+N13</f>
        <v>2900.8880000000004</v>
      </c>
      <c r="Q13" s="179">
        <f aca="true" t="shared" si="7" ref="Q13:Q21">(L13/P13-1)</f>
        <v>0.02667114345676236</v>
      </c>
    </row>
    <row r="14" spans="1:17" s="171" customFormat="1" ht="18" customHeight="1">
      <c r="A14" s="185" t="s">
        <v>224</v>
      </c>
      <c r="B14" s="184">
        <v>571.635</v>
      </c>
      <c r="C14" s="180">
        <v>1.196</v>
      </c>
      <c r="D14" s="180">
        <f t="shared" si="0"/>
        <v>572.831</v>
      </c>
      <c r="E14" s="183">
        <f t="shared" si="1"/>
        <v>0.03843632218389161</v>
      </c>
      <c r="F14" s="181">
        <v>924.6940000000001</v>
      </c>
      <c r="G14" s="180">
        <v>2.742</v>
      </c>
      <c r="H14" s="180">
        <f t="shared" si="2"/>
        <v>927.436</v>
      </c>
      <c r="I14" s="182">
        <f t="shared" si="3"/>
        <v>-0.3823498333038614</v>
      </c>
      <c r="J14" s="181">
        <v>1715.3490000000004</v>
      </c>
      <c r="K14" s="180">
        <v>5.529999999999999</v>
      </c>
      <c r="L14" s="180">
        <f t="shared" si="4"/>
        <v>1720.8790000000004</v>
      </c>
      <c r="M14" s="182">
        <f t="shared" si="5"/>
        <v>0.04080652451386609</v>
      </c>
      <c r="N14" s="181">
        <v>2173.901</v>
      </c>
      <c r="O14" s="180">
        <v>7.279999999999999</v>
      </c>
      <c r="P14" s="180">
        <f t="shared" si="6"/>
        <v>2181.181</v>
      </c>
      <c r="Q14" s="179">
        <f t="shared" si="7"/>
        <v>-0.21103338054017506</v>
      </c>
    </row>
    <row r="15" spans="1:17" s="171" customFormat="1" ht="18" customHeight="1">
      <c r="A15" s="185" t="s">
        <v>226</v>
      </c>
      <c r="B15" s="184">
        <v>476.052</v>
      </c>
      <c r="C15" s="180">
        <v>3.153</v>
      </c>
      <c r="D15" s="180">
        <f t="shared" si="0"/>
        <v>479.20500000000004</v>
      </c>
      <c r="E15" s="183">
        <f t="shared" si="1"/>
        <v>0.03215412184768593</v>
      </c>
      <c r="F15" s="181">
        <v>391.58299999999997</v>
      </c>
      <c r="G15" s="180">
        <v>1.9180000000000001</v>
      </c>
      <c r="H15" s="180">
        <f t="shared" si="2"/>
        <v>393.501</v>
      </c>
      <c r="I15" s="182">
        <f t="shared" si="3"/>
        <v>0.21779868412024395</v>
      </c>
      <c r="J15" s="181">
        <v>1118.733</v>
      </c>
      <c r="K15" s="180">
        <v>14.119999999999997</v>
      </c>
      <c r="L15" s="180">
        <f t="shared" si="4"/>
        <v>1132.8529999999998</v>
      </c>
      <c r="M15" s="182">
        <f t="shared" si="5"/>
        <v>0.02686289606364348</v>
      </c>
      <c r="N15" s="181">
        <v>901.9459999999999</v>
      </c>
      <c r="O15" s="180">
        <v>12.726</v>
      </c>
      <c r="P15" s="180">
        <f t="shared" si="6"/>
        <v>914.6719999999999</v>
      </c>
      <c r="Q15" s="179">
        <f t="shared" si="7"/>
        <v>0.2385346878443857</v>
      </c>
    </row>
    <row r="16" spans="1:17" s="171" customFormat="1" ht="18" customHeight="1">
      <c r="A16" s="185" t="s">
        <v>231</v>
      </c>
      <c r="B16" s="184">
        <v>418.948</v>
      </c>
      <c r="C16" s="180">
        <v>5.234</v>
      </c>
      <c r="D16" s="180">
        <f t="shared" si="0"/>
        <v>424.18199999999996</v>
      </c>
      <c r="E16" s="183">
        <f t="shared" si="1"/>
        <v>0.028462139822404007</v>
      </c>
      <c r="F16" s="181">
        <v>450.755</v>
      </c>
      <c r="G16" s="180"/>
      <c r="H16" s="180">
        <f t="shared" si="2"/>
        <v>450.755</v>
      </c>
      <c r="I16" s="182">
        <f t="shared" si="3"/>
        <v>-0.058952202415946675</v>
      </c>
      <c r="J16" s="181">
        <v>1081.52</v>
      </c>
      <c r="K16" s="180">
        <v>7.099</v>
      </c>
      <c r="L16" s="180">
        <f t="shared" si="4"/>
        <v>1088.619</v>
      </c>
      <c r="M16" s="182">
        <f t="shared" si="5"/>
        <v>0.025813992680345555</v>
      </c>
      <c r="N16" s="181">
        <v>1091.778</v>
      </c>
      <c r="O16" s="180">
        <v>9.139</v>
      </c>
      <c r="P16" s="180">
        <f t="shared" si="6"/>
        <v>1100.917</v>
      </c>
      <c r="Q16" s="179">
        <f t="shared" si="7"/>
        <v>-0.011170687708519367</v>
      </c>
    </row>
    <row r="17" spans="1:17" s="171" customFormat="1" ht="18" customHeight="1">
      <c r="A17" s="185" t="s">
        <v>232</v>
      </c>
      <c r="B17" s="184">
        <v>389.415</v>
      </c>
      <c r="C17" s="180">
        <v>0.01</v>
      </c>
      <c r="D17" s="180">
        <f t="shared" si="0"/>
        <v>389.425</v>
      </c>
      <c r="E17" s="183">
        <f t="shared" si="1"/>
        <v>0.026129983828497395</v>
      </c>
      <c r="F17" s="181">
        <v>295.264</v>
      </c>
      <c r="G17" s="180"/>
      <c r="H17" s="180">
        <f t="shared" si="2"/>
        <v>295.264</v>
      </c>
      <c r="I17" s="182">
        <f t="shared" si="3"/>
        <v>0.3189044380622088</v>
      </c>
      <c r="J17" s="181">
        <v>1049.374</v>
      </c>
      <c r="K17" s="180">
        <v>0.01</v>
      </c>
      <c r="L17" s="180">
        <f t="shared" si="4"/>
        <v>1049.384</v>
      </c>
      <c r="M17" s="182">
        <f t="shared" si="5"/>
        <v>0.024883628610994062</v>
      </c>
      <c r="N17" s="181">
        <v>708.7860000000001</v>
      </c>
      <c r="O17" s="180">
        <v>0.1</v>
      </c>
      <c r="P17" s="180">
        <f t="shared" si="6"/>
        <v>708.8860000000001</v>
      </c>
      <c r="Q17" s="179">
        <f t="shared" si="7"/>
        <v>0.4803282897391117</v>
      </c>
    </row>
    <row r="18" spans="1:17" s="171" customFormat="1" ht="18" customHeight="1">
      <c r="A18" s="185" t="s">
        <v>228</v>
      </c>
      <c r="B18" s="184">
        <v>363.686</v>
      </c>
      <c r="C18" s="180">
        <v>1.999</v>
      </c>
      <c r="D18" s="180">
        <f t="shared" si="0"/>
        <v>365.685</v>
      </c>
      <c r="E18" s="183">
        <f t="shared" si="1"/>
        <v>0.024537056265838273</v>
      </c>
      <c r="F18" s="181">
        <v>333.74399999999997</v>
      </c>
      <c r="G18" s="180">
        <v>1.47</v>
      </c>
      <c r="H18" s="180">
        <f t="shared" si="2"/>
        <v>335.214</v>
      </c>
      <c r="I18" s="182">
        <f t="shared" si="3"/>
        <v>0.09090014140220881</v>
      </c>
      <c r="J18" s="181">
        <v>1012.3009999999999</v>
      </c>
      <c r="K18" s="180">
        <v>3.9610000000000003</v>
      </c>
      <c r="L18" s="180">
        <f t="shared" si="4"/>
        <v>1016.262</v>
      </c>
      <c r="M18" s="182">
        <f t="shared" si="5"/>
        <v>0.024098219697904717</v>
      </c>
      <c r="N18" s="181">
        <v>829.776</v>
      </c>
      <c r="O18" s="180">
        <v>2.9699999999999998</v>
      </c>
      <c r="P18" s="180">
        <f t="shared" si="6"/>
        <v>832.746</v>
      </c>
      <c r="Q18" s="179">
        <f t="shared" si="7"/>
        <v>0.2203745199616689</v>
      </c>
    </row>
    <row r="19" spans="1:17" s="171" customFormat="1" ht="18" customHeight="1">
      <c r="A19" s="185" t="s">
        <v>234</v>
      </c>
      <c r="B19" s="184">
        <v>310.837</v>
      </c>
      <c r="C19" s="180">
        <v>0</v>
      </c>
      <c r="D19" s="180">
        <f t="shared" si="0"/>
        <v>310.837</v>
      </c>
      <c r="E19" s="183">
        <f t="shared" si="1"/>
        <v>0.020856816545672834</v>
      </c>
      <c r="F19" s="181">
        <v>262.864</v>
      </c>
      <c r="G19" s="180"/>
      <c r="H19" s="180">
        <f t="shared" si="2"/>
        <v>262.864</v>
      </c>
      <c r="I19" s="182">
        <f t="shared" si="3"/>
        <v>0.18250121735954727</v>
      </c>
      <c r="J19" s="181">
        <v>896.5809999999999</v>
      </c>
      <c r="K19" s="180"/>
      <c r="L19" s="180">
        <f t="shared" si="4"/>
        <v>896.5809999999999</v>
      </c>
      <c r="M19" s="182">
        <f t="shared" si="5"/>
        <v>0.021260271381756977</v>
      </c>
      <c r="N19" s="181">
        <v>543.864</v>
      </c>
      <c r="O19" s="180">
        <v>0.03</v>
      </c>
      <c r="P19" s="180">
        <f t="shared" si="6"/>
        <v>543.894</v>
      </c>
      <c r="Q19" s="179">
        <f t="shared" si="7"/>
        <v>0.6484480431848851</v>
      </c>
    </row>
    <row r="20" spans="1:17" s="171" customFormat="1" ht="18" customHeight="1">
      <c r="A20" s="185" t="s">
        <v>227</v>
      </c>
      <c r="B20" s="184">
        <v>238.067</v>
      </c>
      <c r="C20" s="180">
        <v>0.891</v>
      </c>
      <c r="D20" s="180">
        <f t="shared" si="0"/>
        <v>238.958</v>
      </c>
      <c r="E20" s="183">
        <f t="shared" si="1"/>
        <v>0.016033815691571113</v>
      </c>
      <c r="F20" s="181">
        <v>321.334</v>
      </c>
      <c r="G20" s="180">
        <v>1.3</v>
      </c>
      <c r="H20" s="180">
        <f t="shared" si="2"/>
        <v>322.634</v>
      </c>
      <c r="I20" s="182">
        <f t="shared" si="3"/>
        <v>-0.25935270306291347</v>
      </c>
      <c r="J20" s="181">
        <v>829.328</v>
      </c>
      <c r="K20" s="180">
        <v>2.273</v>
      </c>
      <c r="L20" s="180">
        <f t="shared" si="4"/>
        <v>831.601</v>
      </c>
      <c r="M20" s="182">
        <f t="shared" si="5"/>
        <v>0.019719426288690577</v>
      </c>
      <c r="N20" s="181">
        <v>803.2019999999999</v>
      </c>
      <c r="O20" s="180">
        <v>1.34</v>
      </c>
      <c r="P20" s="180">
        <f t="shared" si="6"/>
        <v>804.5419999999999</v>
      </c>
      <c r="Q20" s="179">
        <f t="shared" si="7"/>
        <v>0.033632799779253375</v>
      </c>
    </row>
    <row r="21" spans="1:17" s="171" customFormat="1" ht="18" customHeight="1">
      <c r="A21" s="185" t="s">
        <v>254</v>
      </c>
      <c r="B21" s="184">
        <v>192.83</v>
      </c>
      <c r="C21" s="180">
        <v>1.703</v>
      </c>
      <c r="D21" s="180">
        <f t="shared" si="0"/>
        <v>194.53300000000002</v>
      </c>
      <c r="E21" s="183">
        <f t="shared" si="1"/>
        <v>0.013052947664143503</v>
      </c>
      <c r="F21" s="181">
        <v>19.416</v>
      </c>
      <c r="G21" s="180">
        <v>1.592</v>
      </c>
      <c r="H21" s="180">
        <f t="shared" si="2"/>
        <v>21.008</v>
      </c>
      <c r="I21" s="182">
        <f t="shared" si="3"/>
        <v>8.259948591012948</v>
      </c>
      <c r="J21" s="181">
        <v>970.983</v>
      </c>
      <c r="K21" s="180">
        <v>7.0440000000000005</v>
      </c>
      <c r="L21" s="180">
        <f t="shared" si="4"/>
        <v>978.0269999999999</v>
      </c>
      <c r="M21" s="182">
        <f t="shared" si="5"/>
        <v>0.023191568233863567</v>
      </c>
      <c r="N21" s="181">
        <v>54.696</v>
      </c>
      <c r="O21" s="180">
        <v>21.272</v>
      </c>
      <c r="P21" s="180">
        <f t="shared" si="6"/>
        <v>75.96799999999999</v>
      </c>
      <c r="Q21" s="179">
        <f t="shared" si="7"/>
        <v>11.87419703032856</v>
      </c>
    </row>
    <row r="22" spans="1:17" s="171" customFormat="1" ht="18" customHeight="1">
      <c r="A22" s="185" t="s">
        <v>233</v>
      </c>
      <c r="B22" s="184">
        <v>177.61</v>
      </c>
      <c r="C22" s="180">
        <v>7.557</v>
      </c>
      <c r="D22" s="180">
        <f>C22+B22</f>
        <v>185.167</v>
      </c>
      <c r="E22" s="183">
        <f>D22/$D$8</f>
        <v>0.012424499494309243</v>
      </c>
      <c r="F22" s="181">
        <v>159.15800000000002</v>
      </c>
      <c r="G22" s="180"/>
      <c r="H22" s="180">
        <f>G22+F22</f>
        <v>159.15800000000002</v>
      </c>
      <c r="I22" s="182">
        <f>(D22/H22-1)</f>
        <v>0.1634162278993201</v>
      </c>
      <c r="J22" s="181">
        <v>487.91400000000004</v>
      </c>
      <c r="K22" s="180">
        <v>16.534</v>
      </c>
      <c r="L22" s="180">
        <f>K22+J22</f>
        <v>504.44800000000004</v>
      </c>
      <c r="M22" s="182">
        <f>(L22/$L$8)</f>
        <v>0.01196177632359435</v>
      </c>
      <c r="N22" s="181">
        <v>406.91400000000004</v>
      </c>
      <c r="O22" s="180">
        <v>4.211</v>
      </c>
      <c r="P22" s="180">
        <f>O22+N22</f>
        <v>411.12500000000006</v>
      </c>
      <c r="Q22" s="179">
        <f>(L22/P22-1)</f>
        <v>0.2269942231681361</v>
      </c>
    </row>
    <row r="23" spans="1:17" s="171" customFormat="1" ht="18" customHeight="1">
      <c r="A23" s="185" t="s">
        <v>237</v>
      </c>
      <c r="B23" s="184">
        <v>178.194</v>
      </c>
      <c r="C23" s="180">
        <v>0.702</v>
      </c>
      <c r="D23" s="180">
        <f>C23+B23</f>
        <v>178.896</v>
      </c>
      <c r="E23" s="183">
        <f>D23/$D$8</f>
        <v>0.01200372237782081</v>
      </c>
      <c r="F23" s="181">
        <v>94.957</v>
      </c>
      <c r="G23" s="180">
        <v>5.763</v>
      </c>
      <c r="H23" s="180">
        <f>G23+F23</f>
        <v>100.72</v>
      </c>
      <c r="I23" s="182">
        <f>(D23/H23-1)</f>
        <v>0.7761715647339158</v>
      </c>
      <c r="J23" s="181">
        <v>440.01300000000003</v>
      </c>
      <c r="K23" s="180">
        <v>4.851</v>
      </c>
      <c r="L23" s="180">
        <f>K23+J23</f>
        <v>444.86400000000003</v>
      </c>
      <c r="M23" s="182">
        <f>(L23/$L$8)</f>
        <v>0.010548884448782584</v>
      </c>
      <c r="N23" s="181">
        <v>360.727</v>
      </c>
      <c r="O23" s="180">
        <v>16.159999999999997</v>
      </c>
      <c r="P23" s="180">
        <f>O23+N23</f>
        <v>376.88699999999994</v>
      </c>
      <c r="Q23" s="179">
        <f>(L23/P23-1)</f>
        <v>0.1803644063074612</v>
      </c>
    </row>
    <row r="24" spans="1:17" s="171" customFormat="1" ht="18" customHeight="1">
      <c r="A24" s="185" t="s">
        <v>245</v>
      </c>
      <c r="B24" s="184">
        <v>163.30599999999998</v>
      </c>
      <c r="C24" s="180">
        <v>0</v>
      </c>
      <c r="D24" s="180">
        <f>C24+B24</f>
        <v>163.30599999999998</v>
      </c>
      <c r="E24" s="183">
        <f>D24/$D$8</f>
        <v>0.010957650739157975</v>
      </c>
      <c r="F24" s="181">
        <v>199.343</v>
      </c>
      <c r="G24" s="180"/>
      <c r="H24" s="180">
        <f>G24+F24</f>
        <v>199.343</v>
      </c>
      <c r="I24" s="182">
        <f>(D24/H24-1)</f>
        <v>-0.18077885855033793</v>
      </c>
      <c r="J24" s="181">
        <v>461.34499999999997</v>
      </c>
      <c r="K24" s="180"/>
      <c r="L24" s="180">
        <f>K24+J24</f>
        <v>461.34499999999997</v>
      </c>
      <c r="M24" s="182">
        <f>(L24/$L$8)</f>
        <v>0.010939691896902425</v>
      </c>
      <c r="N24" s="181">
        <v>472.61299999999994</v>
      </c>
      <c r="O24" s="180">
        <v>6.365</v>
      </c>
      <c r="P24" s="180">
        <f>O24+N24</f>
        <v>478.97799999999995</v>
      </c>
      <c r="Q24" s="179">
        <f>(L24/P24-1)</f>
        <v>-0.036813799381182344</v>
      </c>
    </row>
    <row r="25" spans="1:17" s="171" customFormat="1" ht="18" customHeight="1">
      <c r="A25" s="185" t="s">
        <v>239</v>
      </c>
      <c r="B25" s="184">
        <v>125.359</v>
      </c>
      <c r="C25" s="180">
        <v>35.432</v>
      </c>
      <c r="D25" s="180">
        <f aca="true" t="shared" si="8" ref="D25:D34">C25+B25</f>
        <v>160.791</v>
      </c>
      <c r="E25" s="183">
        <f aca="true" t="shared" si="9" ref="E25:E34">D25/$D$8</f>
        <v>0.010788897039912497</v>
      </c>
      <c r="F25" s="181">
        <v>88.864</v>
      </c>
      <c r="G25" s="180">
        <v>26.367</v>
      </c>
      <c r="H25" s="180">
        <f aca="true" t="shared" si="10" ref="H25:H34">G25+F25</f>
        <v>115.23100000000001</v>
      </c>
      <c r="I25" s="182">
        <f aca="true" t="shared" si="11" ref="I25:I34">(D25/H25-1)</f>
        <v>0.3953797155279395</v>
      </c>
      <c r="J25" s="181">
        <v>373.519</v>
      </c>
      <c r="K25" s="180">
        <v>126.285</v>
      </c>
      <c r="L25" s="180">
        <f aca="true" t="shared" si="12" ref="L25:L34">K25+J25</f>
        <v>499.804</v>
      </c>
      <c r="M25" s="182">
        <f aca="true" t="shared" si="13" ref="M25:M34">(L25/$L$8)</f>
        <v>0.011851654984533092</v>
      </c>
      <c r="N25" s="181">
        <v>283.34499999999997</v>
      </c>
      <c r="O25" s="180">
        <v>90.158</v>
      </c>
      <c r="P25" s="180">
        <f aca="true" t="shared" si="14" ref="P25:P34">O25+N25</f>
        <v>373.503</v>
      </c>
      <c r="Q25" s="179">
        <f aca="true" t="shared" si="15" ref="Q25:Q34">(L25/P25-1)</f>
        <v>0.33815257173302493</v>
      </c>
    </row>
    <row r="26" spans="1:17" s="171" customFormat="1" ht="18" customHeight="1">
      <c r="A26" s="185" t="s">
        <v>242</v>
      </c>
      <c r="B26" s="184">
        <v>124.253</v>
      </c>
      <c r="C26" s="180">
        <v>0.18</v>
      </c>
      <c r="D26" s="180">
        <f t="shared" si="8"/>
        <v>124.433</v>
      </c>
      <c r="E26" s="183">
        <f t="shared" si="9"/>
        <v>0.008349315728911642</v>
      </c>
      <c r="F26" s="181">
        <v>94.66900000000001</v>
      </c>
      <c r="G26" s="180"/>
      <c r="H26" s="180">
        <f t="shared" si="10"/>
        <v>94.66900000000001</v>
      </c>
      <c r="I26" s="182">
        <f t="shared" si="11"/>
        <v>0.3144007013911627</v>
      </c>
      <c r="J26" s="181">
        <v>380.80800000000005</v>
      </c>
      <c r="K26" s="180">
        <v>0.26</v>
      </c>
      <c r="L26" s="180">
        <f t="shared" si="12"/>
        <v>381.06800000000004</v>
      </c>
      <c r="M26" s="182">
        <f t="shared" si="13"/>
        <v>0.009036115080403632</v>
      </c>
      <c r="N26" s="181">
        <v>308.9839999999999</v>
      </c>
      <c r="O26" s="180"/>
      <c r="P26" s="180">
        <f t="shared" si="14"/>
        <v>308.9839999999999</v>
      </c>
      <c r="Q26" s="179">
        <f t="shared" si="15"/>
        <v>0.23329363332729236</v>
      </c>
    </row>
    <row r="27" spans="1:17" s="171" customFormat="1" ht="18" customHeight="1">
      <c r="A27" s="185" t="s">
        <v>240</v>
      </c>
      <c r="B27" s="184">
        <v>114.042</v>
      </c>
      <c r="C27" s="180">
        <v>0</v>
      </c>
      <c r="D27" s="180">
        <f t="shared" si="8"/>
        <v>114.042</v>
      </c>
      <c r="E27" s="183">
        <f t="shared" si="9"/>
        <v>0.007652091200537972</v>
      </c>
      <c r="F27" s="181">
        <v>98.65799999999999</v>
      </c>
      <c r="G27" s="180">
        <v>0.587</v>
      </c>
      <c r="H27" s="180">
        <f t="shared" si="10"/>
        <v>99.24499999999999</v>
      </c>
      <c r="I27" s="182">
        <f t="shared" si="11"/>
        <v>0.1490956723260619</v>
      </c>
      <c r="J27" s="181">
        <v>327.54600000000005</v>
      </c>
      <c r="K27" s="180"/>
      <c r="L27" s="180">
        <f t="shared" si="12"/>
        <v>327.54600000000005</v>
      </c>
      <c r="M27" s="182">
        <f t="shared" si="13"/>
        <v>0.0077669690189831955</v>
      </c>
      <c r="N27" s="181">
        <v>277.20099999999996</v>
      </c>
      <c r="O27" s="180">
        <v>0.687</v>
      </c>
      <c r="P27" s="180">
        <f t="shared" si="14"/>
        <v>277.888</v>
      </c>
      <c r="Q27" s="179">
        <f t="shared" si="15"/>
        <v>0.1786978926761864</v>
      </c>
    </row>
    <row r="28" spans="1:17" s="171" customFormat="1" ht="18" customHeight="1">
      <c r="A28" s="185" t="s">
        <v>235</v>
      </c>
      <c r="B28" s="184">
        <v>59.381</v>
      </c>
      <c r="C28" s="180">
        <v>27.747</v>
      </c>
      <c r="D28" s="180">
        <f t="shared" si="8"/>
        <v>87.128</v>
      </c>
      <c r="E28" s="183">
        <f t="shared" si="9"/>
        <v>0.005846191772509009</v>
      </c>
      <c r="F28" s="181">
        <v>80.472</v>
      </c>
      <c r="G28" s="180">
        <v>14.581000000000001</v>
      </c>
      <c r="H28" s="180">
        <f t="shared" si="10"/>
        <v>95.053</v>
      </c>
      <c r="I28" s="182">
        <f t="shared" si="11"/>
        <v>-0.08337453841541032</v>
      </c>
      <c r="J28" s="181">
        <v>199.59699999999998</v>
      </c>
      <c r="K28" s="180">
        <v>101.25599999999997</v>
      </c>
      <c r="L28" s="180">
        <f t="shared" si="12"/>
        <v>300.85299999999995</v>
      </c>
      <c r="M28" s="182">
        <f t="shared" si="13"/>
        <v>0.007134008445434078</v>
      </c>
      <c r="N28" s="181">
        <v>191.244</v>
      </c>
      <c r="O28" s="180">
        <v>63.675999999999995</v>
      </c>
      <c r="P28" s="180">
        <f t="shared" si="14"/>
        <v>254.92</v>
      </c>
      <c r="Q28" s="179">
        <f t="shared" si="15"/>
        <v>0.18018594068727434</v>
      </c>
    </row>
    <row r="29" spans="1:17" s="171" customFormat="1" ht="18" customHeight="1">
      <c r="A29" s="185" t="s">
        <v>253</v>
      </c>
      <c r="B29" s="184">
        <v>67.574</v>
      </c>
      <c r="C29" s="180">
        <v>0</v>
      </c>
      <c r="D29" s="180">
        <f t="shared" si="8"/>
        <v>67.574</v>
      </c>
      <c r="E29" s="183">
        <f t="shared" si="9"/>
        <v>0.004534140148236202</v>
      </c>
      <c r="F29" s="181">
        <v>53.775999999999996</v>
      </c>
      <c r="G29" s="180"/>
      <c r="H29" s="180">
        <f t="shared" si="10"/>
        <v>53.775999999999996</v>
      </c>
      <c r="I29" s="182">
        <f t="shared" si="11"/>
        <v>0.2565828622433799</v>
      </c>
      <c r="J29" s="181">
        <v>198.80100000000002</v>
      </c>
      <c r="K29" s="180">
        <v>4.095000000000001</v>
      </c>
      <c r="L29" s="180">
        <f t="shared" si="12"/>
        <v>202.89600000000002</v>
      </c>
      <c r="M29" s="182">
        <f t="shared" si="13"/>
        <v>0.004811192767048336</v>
      </c>
      <c r="N29" s="181">
        <v>153.897</v>
      </c>
      <c r="O29" s="180">
        <v>5.2540000000000004</v>
      </c>
      <c r="P29" s="180">
        <f t="shared" si="14"/>
        <v>159.15099999999998</v>
      </c>
      <c r="Q29" s="179">
        <f t="shared" si="15"/>
        <v>0.2748647510854474</v>
      </c>
    </row>
    <row r="30" spans="1:17" s="171" customFormat="1" ht="18" customHeight="1">
      <c r="A30" s="185" t="s">
        <v>230</v>
      </c>
      <c r="B30" s="184">
        <v>62.025</v>
      </c>
      <c r="C30" s="180">
        <v>0</v>
      </c>
      <c r="D30" s="180">
        <f t="shared" si="8"/>
        <v>62.025</v>
      </c>
      <c r="E30" s="183">
        <f t="shared" si="9"/>
        <v>0.004161808427714068</v>
      </c>
      <c r="F30" s="181">
        <v>77.155</v>
      </c>
      <c r="G30" s="180">
        <v>0.008</v>
      </c>
      <c r="H30" s="180">
        <f t="shared" si="10"/>
        <v>77.163</v>
      </c>
      <c r="I30" s="182">
        <f t="shared" si="11"/>
        <v>-0.19618210800513203</v>
      </c>
      <c r="J30" s="181">
        <v>180.282</v>
      </c>
      <c r="K30" s="180"/>
      <c r="L30" s="180">
        <f t="shared" si="12"/>
        <v>180.282</v>
      </c>
      <c r="M30" s="182">
        <f t="shared" si="13"/>
        <v>0.00427495591056013</v>
      </c>
      <c r="N30" s="181">
        <v>172.29899999999998</v>
      </c>
      <c r="O30" s="180">
        <v>0.008</v>
      </c>
      <c r="P30" s="180">
        <f t="shared" si="14"/>
        <v>172.307</v>
      </c>
      <c r="Q30" s="179">
        <f t="shared" si="15"/>
        <v>0.046283668104023734</v>
      </c>
    </row>
    <row r="31" spans="1:17" s="171" customFormat="1" ht="18" customHeight="1">
      <c r="A31" s="185" t="s">
        <v>252</v>
      </c>
      <c r="B31" s="184">
        <v>46.905</v>
      </c>
      <c r="C31" s="180">
        <v>0</v>
      </c>
      <c r="D31" s="180">
        <f t="shared" si="8"/>
        <v>46.905</v>
      </c>
      <c r="E31" s="183">
        <f t="shared" si="9"/>
        <v>0.003147273265649792</v>
      </c>
      <c r="F31" s="181">
        <v>33.552</v>
      </c>
      <c r="G31" s="180"/>
      <c r="H31" s="180">
        <f t="shared" si="10"/>
        <v>33.552</v>
      </c>
      <c r="I31" s="182">
        <f t="shared" si="11"/>
        <v>0.39797925608011453</v>
      </c>
      <c r="J31" s="181">
        <v>138.763</v>
      </c>
      <c r="K31" s="180"/>
      <c r="L31" s="180">
        <f t="shared" si="12"/>
        <v>138.763</v>
      </c>
      <c r="M31" s="182">
        <f t="shared" si="13"/>
        <v>0.003290432250679798</v>
      </c>
      <c r="N31" s="181">
        <v>77.577</v>
      </c>
      <c r="O31" s="180"/>
      <c r="P31" s="180">
        <f t="shared" si="14"/>
        <v>77.577</v>
      </c>
      <c r="Q31" s="179">
        <f t="shared" si="15"/>
        <v>0.7887131495159649</v>
      </c>
    </row>
    <row r="32" spans="1:17" s="171" customFormat="1" ht="18" customHeight="1">
      <c r="A32" s="185" t="s">
        <v>238</v>
      </c>
      <c r="B32" s="184">
        <v>38.289</v>
      </c>
      <c r="C32" s="180">
        <v>0</v>
      </c>
      <c r="D32" s="180">
        <f t="shared" si="8"/>
        <v>38.289</v>
      </c>
      <c r="E32" s="183">
        <f t="shared" si="9"/>
        <v>0.0025691492606004667</v>
      </c>
      <c r="F32" s="181">
        <v>44.637</v>
      </c>
      <c r="G32" s="180"/>
      <c r="H32" s="180">
        <f t="shared" si="10"/>
        <v>44.637</v>
      </c>
      <c r="I32" s="182">
        <f t="shared" si="11"/>
        <v>-0.14221385845822965</v>
      </c>
      <c r="J32" s="181">
        <v>104.166</v>
      </c>
      <c r="K32" s="180"/>
      <c r="L32" s="180">
        <f t="shared" si="12"/>
        <v>104.166</v>
      </c>
      <c r="M32" s="182">
        <f t="shared" si="13"/>
        <v>0.0024700472447576932</v>
      </c>
      <c r="N32" s="181">
        <v>86.725</v>
      </c>
      <c r="O32" s="180"/>
      <c r="P32" s="180">
        <f t="shared" si="14"/>
        <v>86.725</v>
      </c>
      <c r="Q32" s="179">
        <f t="shared" si="15"/>
        <v>0.20110694724704525</v>
      </c>
    </row>
    <row r="33" spans="1:17" s="171" customFormat="1" ht="18" customHeight="1">
      <c r="A33" s="185" t="s">
        <v>259</v>
      </c>
      <c r="B33" s="184">
        <v>32.783</v>
      </c>
      <c r="C33" s="180">
        <v>3.138</v>
      </c>
      <c r="D33" s="180">
        <f t="shared" si="8"/>
        <v>35.921</v>
      </c>
      <c r="E33" s="183">
        <f t="shared" si="9"/>
        <v>0.002410259097652834</v>
      </c>
      <c r="F33" s="181">
        <v>134.532</v>
      </c>
      <c r="G33" s="180">
        <v>1.709</v>
      </c>
      <c r="H33" s="180">
        <f t="shared" si="10"/>
        <v>136.241</v>
      </c>
      <c r="I33" s="182">
        <f t="shared" si="11"/>
        <v>-0.7363422171005791</v>
      </c>
      <c r="J33" s="181">
        <v>152.24099999999999</v>
      </c>
      <c r="K33" s="180">
        <v>7.5009999999999994</v>
      </c>
      <c r="L33" s="180">
        <f t="shared" si="12"/>
        <v>159.742</v>
      </c>
      <c r="M33" s="182">
        <f t="shared" si="13"/>
        <v>0.003787898997485585</v>
      </c>
      <c r="N33" s="181">
        <v>358.61799999999994</v>
      </c>
      <c r="O33" s="180">
        <v>7.983999999999999</v>
      </c>
      <c r="P33" s="180">
        <f t="shared" si="14"/>
        <v>366.6019999999999</v>
      </c>
      <c r="Q33" s="179">
        <f t="shared" si="15"/>
        <v>-0.5642631518649652</v>
      </c>
    </row>
    <row r="34" spans="1:17" s="171" customFormat="1" ht="18" customHeight="1">
      <c r="A34" s="185" t="s">
        <v>249</v>
      </c>
      <c r="B34" s="184">
        <v>28.163999999999998</v>
      </c>
      <c r="C34" s="180">
        <v>3.019</v>
      </c>
      <c r="D34" s="180">
        <f t="shared" si="8"/>
        <v>31.183</v>
      </c>
      <c r="E34" s="183">
        <f t="shared" si="9"/>
        <v>0.002092344573984809</v>
      </c>
      <c r="F34" s="181">
        <v>27.77</v>
      </c>
      <c r="G34" s="180">
        <v>7.886</v>
      </c>
      <c r="H34" s="180">
        <f t="shared" si="10"/>
        <v>35.656</v>
      </c>
      <c r="I34" s="182">
        <f t="shared" si="11"/>
        <v>-0.12544873233116438</v>
      </c>
      <c r="J34" s="181">
        <v>84.2</v>
      </c>
      <c r="K34" s="180">
        <v>6.531000000000001</v>
      </c>
      <c r="L34" s="180">
        <f t="shared" si="12"/>
        <v>90.73100000000001</v>
      </c>
      <c r="M34" s="182">
        <f t="shared" si="13"/>
        <v>0.0021514683924131702</v>
      </c>
      <c r="N34" s="181">
        <v>81.88799999999999</v>
      </c>
      <c r="O34" s="180">
        <v>25.928</v>
      </c>
      <c r="P34" s="180">
        <f t="shared" si="14"/>
        <v>107.81599999999999</v>
      </c>
      <c r="Q34" s="179">
        <f t="shared" si="15"/>
        <v>-0.15846442086517754</v>
      </c>
    </row>
    <row r="35" spans="1:17" s="171" customFormat="1" ht="18" customHeight="1">
      <c r="A35" s="185" t="s">
        <v>260</v>
      </c>
      <c r="B35" s="184">
        <v>23.257</v>
      </c>
      <c r="C35" s="180">
        <v>0.6</v>
      </c>
      <c r="D35" s="180">
        <f aca="true" t="shared" si="16" ref="D35:D43">C35+B35</f>
        <v>23.857000000000003</v>
      </c>
      <c r="E35" s="183">
        <f aca="true" t="shared" si="17" ref="E35:E43">D35/$D$8</f>
        <v>0.0016007781323655707</v>
      </c>
      <c r="F35" s="181">
        <v>31.182</v>
      </c>
      <c r="G35" s="180">
        <v>0.8300000000000001</v>
      </c>
      <c r="H35" s="180">
        <f aca="true" t="shared" si="18" ref="H35:H43">G35+F35</f>
        <v>32.012</v>
      </c>
      <c r="I35" s="182">
        <f aca="true" t="shared" si="19" ref="I35:I43">(D35/H35-1)</f>
        <v>-0.2547482194177183</v>
      </c>
      <c r="J35" s="181">
        <v>66.18400000000001</v>
      </c>
      <c r="K35" s="180">
        <v>1.45</v>
      </c>
      <c r="L35" s="180">
        <f aca="true" t="shared" si="20" ref="L35:L43">K35+J35</f>
        <v>67.63400000000001</v>
      </c>
      <c r="M35" s="182">
        <f aca="true" t="shared" si="21" ref="M35:M43">(L35/$L$8)</f>
        <v>0.0016037783475600664</v>
      </c>
      <c r="N35" s="181">
        <v>78.55199999999998</v>
      </c>
      <c r="O35" s="180">
        <v>3.82</v>
      </c>
      <c r="P35" s="180">
        <f aca="true" t="shared" si="22" ref="P35:P43">O35+N35</f>
        <v>82.37199999999997</v>
      </c>
      <c r="Q35" s="179">
        <f aca="true" t="shared" si="23" ref="Q35:Q43">(L35/P35-1)</f>
        <v>-0.17892002136648333</v>
      </c>
    </row>
    <row r="36" spans="1:17" s="171" customFormat="1" ht="18" customHeight="1">
      <c r="A36" s="185" t="s">
        <v>244</v>
      </c>
      <c r="B36" s="184">
        <v>22.87</v>
      </c>
      <c r="C36" s="180">
        <v>0.616</v>
      </c>
      <c r="D36" s="180">
        <f t="shared" si="16"/>
        <v>23.486</v>
      </c>
      <c r="E36" s="183">
        <f t="shared" si="17"/>
        <v>0.0015758844455186231</v>
      </c>
      <c r="F36" s="181">
        <v>29.453000000000003</v>
      </c>
      <c r="G36" s="180">
        <v>2.919</v>
      </c>
      <c r="H36" s="180">
        <f t="shared" si="18"/>
        <v>32.372</v>
      </c>
      <c r="I36" s="182">
        <f t="shared" si="19"/>
        <v>-0.2744964784381564</v>
      </c>
      <c r="J36" s="181">
        <v>61.391000000000005</v>
      </c>
      <c r="K36" s="180">
        <v>2.808</v>
      </c>
      <c r="L36" s="180">
        <f t="shared" si="20"/>
        <v>64.19900000000001</v>
      </c>
      <c r="M36" s="182">
        <f t="shared" si="21"/>
        <v>0.0015223255483190214</v>
      </c>
      <c r="N36" s="181">
        <v>83.96700000000001</v>
      </c>
      <c r="O36" s="180">
        <v>6.494999999999999</v>
      </c>
      <c r="P36" s="180">
        <f t="shared" si="22"/>
        <v>90.46200000000002</v>
      </c>
      <c r="Q36" s="179">
        <f t="shared" si="23"/>
        <v>-0.290320797683005</v>
      </c>
    </row>
    <row r="37" spans="1:17" s="171" customFormat="1" ht="18" customHeight="1">
      <c r="A37" s="185" t="s">
        <v>236</v>
      </c>
      <c r="B37" s="184">
        <v>22.254</v>
      </c>
      <c r="C37" s="180">
        <v>0</v>
      </c>
      <c r="D37" s="180">
        <f t="shared" si="16"/>
        <v>22.254</v>
      </c>
      <c r="E37" s="183">
        <f t="shared" si="17"/>
        <v>0.001493218617498571</v>
      </c>
      <c r="F37" s="181">
        <v>48.455</v>
      </c>
      <c r="G37" s="180"/>
      <c r="H37" s="180">
        <f t="shared" si="18"/>
        <v>48.455</v>
      </c>
      <c r="I37" s="182">
        <f t="shared" si="19"/>
        <v>-0.5407285109895779</v>
      </c>
      <c r="J37" s="181">
        <v>82.671</v>
      </c>
      <c r="K37" s="180">
        <v>11.104</v>
      </c>
      <c r="L37" s="180">
        <f t="shared" si="20"/>
        <v>93.775</v>
      </c>
      <c r="M37" s="182">
        <f t="shared" si="21"/>
        <v>0.002223649562977869</v>
      </c>
      <c r="N37" s="181">
        <v>116.54899999999999</v>
      </c>
      <c r="O37" s="180">
        <v>6</v>
      </c>
      <c r="P37" s="180">
        <f t="shared" si="22"/>
        <v>122.54899999999999</v>
      </c>
      <c r="Q37" s="179">
        <f t="shared" si="23"/>
        <v>-0.23479587756734033</v>
      </c>
    </row>
    <row r="38" spans="1:17" s="171" customFormat="1" ht="18" customHeight="1">
      <c r="A38" s="185" t="s">
        <v>262</v>
      </c>
      <c r="B38" s="184">
        <v>2.053</v>
      </c>
      <c r="C38" s="180">
        <v>16.407</v>
      </c>
      <c r="D38" s="180">
        <f t="shared" si="16"/>
        <v>18.46</v>
      </c>
      <c r="E38" s="183">
        <f t="shared" si="17"/>
        <v>0.0012386454425731832</v>
      </c>
      <c r="F38" s="181">
        <v>0.81</v>
      </c>
      <c r="G38" s="180">
        <v>28.047</v>
      </c>
      <c r="H38" s="180">
        <f t="shared" si="18"/>
        <v>28.857</v>
      </c>
      <c r="I38" s="182">
        <f t="shared" si="19"/>
        <v>-0.36029386284090514</v>
      </c>
      <c r="J38" s="181">
        <v>11.393</v>
      </c>
      <c r="K38" s="180">
        <v>48.36</v>
      </c>
      <c r="L38" s="180">
        <f t="shared" si="20"/>
        <v>59.753</v>
      </c>
      <c r="M38" s="182">
        <f t="shared" si="21"/>
        <v>0.0014168993051092147</v>
      </c>
      <c r="N38" s="181">
        <v>5.621</v>
      </c>
      <c r="O38" s="180">
        <v>59.398</v>
      </c>
      <c r="P38" s="180">
        <f t="shared" si="22"/>
        <v>65.019</v>
      </c>
      <c r="Q38" s="179">
        <f t="shared" si="23"/>
        <v>-0.08099171011550477</v>
      </c>
    </row>
    <row r="39" spans="1:17" s="171" customFormat="1" ht="18" customHeight="1">
      <c r="A39" s="185" t="s">
        <v>269</v>
      </c>
      <c r="B39" s="184">
        <v>0</v>
      </c>
      <c r="C39" s="180">
        <v>16.565</v>
      </c>
      <c r="D39" s="180">
        <f t="shared" si="16"/>
        <v>16.565</v>
      </c>
      <c r="E39" s="183">
        <f t="shared" si="17"/>
        <v>0.0011114930528832493</v>
      </c>
      <c r="F39" s="181"/>
      <c r="G39" s="180"/>
      <c r="H39" s="180">
        <f t="shared" si="18"/>
        <v>0</v>
      </c>
      <c r="I39" s="182" t="e">
        <f t="shared" si="19"/>
        <v>#DIV/0!</v>
      </c>
      <c r="J39" s="181"/>
      <c r="K39" s="180">
        <v>38.474000000000004</v>
      </c>
      <c r="L39" s="180">
        <f t="shared" si="20"/>
        <v>38.474000000000004</v>
      </c>
      <c r="M39" s="182">
        <f t="shared" si="21"/>
        <v>0.000912318776710323</v>
      </c>
      <c r="N39" s="181">
        <v>0.157</v>
      </c>
      <c r="O39" s="180"/>
      <c r="P39" s="180">
        <f t="shared" si="22"/>
        <v>0.157</v>
      </c>
      <c r="Q39" s="179">
        <f t="shared" si="23"/>
        <v>244.05732484076435</v>
      </c>
    </row>
    <row r="40" spans="1:17" s="171" customFormat="1" ht="18" customHeight="1">
      <c r="A40" s="185" t="s">
        <v>257</v>
      </c>
      <c r="B40" s="184">
        <v>15.317</v>
      </c>
      <c r="C40" s="180">
        <v>0.732</v>
      </c>
      <c r="D40" s="180">
        <f t="shared" si="16"/>
        <v>16.049</v>
      </c>
      <c r="E40" s="183">
        <f t="shared" si="17"/>
        <v>0.0010768700275112144</v>
      </c>
      <c r="F40" s="181">
        <v>14.811</v>
      </c>
      <c r="G40" s="180"/>
      <c r="H40" s="180">
        <f t="shared" si="18"/>
        <v>14.811</v>
      </c>
      <c r="I40" s="182">
        <f t="shared" si="19"/>
        <v>0.083586523529809</v>
      </c>
      <c r="J40" s="181">
        <v>41.524</v>
      </c>
      <c r="K40" s="180">
        <v>2.363</v>
      </c>
      <c r="L40" s="180">
        <f t="shared" si="20"/>
        <v>43.887</v>
      </c>
      <c r="M40" s="182">
        <f t="shared" si="21"/>
        <v>0.0010406751092552357</v>
      </c>
      <c r="N40" s="181">
        <v>49.81099999999999</v>
      </c>
      <c r="O40" s="180">
        <v>0.013</v>
      </c>
      <c r="P40" s="180">
        <f t="shared" si="22"/>
        <v>49.82399999999999</v>
      </c>
      <c r="Q40" s="179">
        <f t="shared" si="23"/>
        <v>-0.11915944123314048</v>
      </c>
    </row>
    <row r="41" spans="1:17" s="171" customFormat="1" ht="18" customHeight="1">
      <c r="A41" s="185" t="s">
        <v>241</v>
      </c>
      <c r="B41" s="184">
        <v>16.041</v>
      </c>
      <c r="C41" s="180">
        <v>0</v>
      </c>
      <c r="D41" s="180">
        <f t="shared" si="16"/>
        <v>16.041</v>
      </c>
      <c r="E41" s="183">
        <f t="shared" si="17"/>
        <v>0.0010763332364201752</v>
      </c>
      <c r="F41" s="181">
        <v>11.32</v>
      </c>
      <c r="G41" s="180"/>
      <c r="H41" s="180">
        <f t="shared" si="18"/>
        <v>11.32</v>
      </c>
      <c r="I41" s="182">
        <f t="shared" si="19"/>
        <v>0.4170494699646643</v>
      </c>
      <c r="J41" s="181">
        <v>39.71000000000001</v>
      </c>
      <c r="K41" s="180">
        <v>0.02</v>
      </c>
      <c r="L41" s="180">
        <f t="shared" si="20"/>
        <v>39.73000000000001</v>
      </c>
      <c r="M41" s="182">
        <f t="shared" si="21"/>
        <v>0.0009421018089801201</v>
      </c>
      <c r="N41" s="181">
        <v>33.665</v>
      </c>
      <c r="O41" s="180"/>
      <c r="P41" s="180">
        <f t="shared" si="22"/>
        <v>33.665</v>
      </c>
      <c r="Q41" s="179">
        <f t="shared" si="23"/>
        <v>0.18015743353631408</v>
      </c>
    </row>
    <row r="42" spans="1:17" s="171" customFormat="1" ht="18" customHeight="1">
      <c r="A42" s="185" t="s">
        <v>268</v>
      </c>
      <c r="B42" s="184">
        <v>11.84</v>
      </c>
      <c r="C42" s="180">
        <v>0.045</v>
      </c>
      <c r="D42" s="180">
        <f t="shared" si="16"/>
        <v>11.885</v>
      </c>
      <c r="E42" s="183">
        <f t="shared" si="17"/>
        <v>0.0007974702646252591</v>
      </c>
      <c r="F42" s="181">
        <v>13.596</v>
      </c>
      <c r="G42" s="180">
        <v>0.11</v>
      </c>
      <c r="H42" s="180">
        <f t="shared" si="18"/>
        <v>13.706</v>
      </c>
      <c r="I42" s="182">
        <f t="shared" si="19"/>
        <v>-0.13286152050196998</v>
      </c>
      <c r="J42" s="181">
        <v>30.792</v>
      </c>
      <c r="K42" s="180">
        <v>0.545</v>
      </c>
      <c r="L42" s="180">
        <f t="shared" si="20"/>
        <v>31.337000000000003</v>
      </c>
      <c r="M42" s="182">
        <f t="shared" si="21"/>
        <v>0.0007430819126103704</v>
      </c>
      <c r="N42" s="181">
        <v>24.316000000000003</v>
      </c>
      <c r="O42" s="180">
        <v>0.73</v>
      </c>
      <c r="P42" s="180">
        <f t="shared" si="22"/>
        <v>25.046000000000003</v>
      </c>
      <c r="Q42" s="179">
        <f t="shared" si="23"/>
        <v>0.2511778327876706</v>
      </c>
    </row>
    <row r="43" spans="1:17" s="171" customFormat="1" ht="18" customHeight="1">
      <c r="A43" s="185" t="s">
        <v>255</v>
      </c>
      <c r="B43" s="184">
        <v>10.364</v>
      </c>
      <c r="C43" s="180">
        <v>0</v>
      </c>
      <c r="D43" s="180">
        <f t="shared" si="16"/>
        <v>10.364</v>
      </c>
      <c r="E43" s="183">
        <f t="shared" si="17"/>
        <v>0.0006954128584414123</v>
      </c>
      <c r="F43" s="181">
        <v>17.589</v>
      </c>
      <c r="G43" s="180">
        <v>0.19100000000000003</v>
      </c>
      <c r="H43" s="180">
        <f t="shared" si="18"/>
        <v>17.779999999999998</v>
      </c>
      <c r="I43" s="182">
        <f t="shared" si="19"/>
        <v>-0.417097862767154</v>
      </c>
      <c r="J43" s="181">
        <v>28.865000000000002</v>
      </c>
      <c r="K43" s="180">
        <v>0.114</v>
      </c>
      <c r="L43" s="180">
        <f t="shared" si="20"/>
        <v>28.979000000000003</v>
      </c>
      <c r="M43" s="182">
        <f t="shared" si="21"/>
        <v>0.0006871675892885702</v>
      </c>
      <c r="N43" s="181">
        <v>32.601</v>
      </c>
      <c r="O43" s="180">
        <v>0.19100000000000003</v>
      </c>
      <c r="P43" s="180">
        <f t="shared" si="22"/>
        <v>32.792</v>
      </c>
      <c r="Q43" s="179">
        <f t="shared" si="23"/>
        <v>-0.11627836057575014</v>
      </c>
    </row>
    <row r="44" spans="1:17" s="171" customFormat="1" ht="18" customHeight="1">
      <c r="A44" s="185" t="s">
        <v>246</v>
      </c>
      <c r="B44" s="184">
        <v>10.024</v>
      </c>
      <c r="C44" s="180">
        <v>0.215</v>
      </c>
      <c r="D44" s="180">
        <f aca="true" t="shared" si="24" ref="D44:D51">C44+B44</f>
        <v>10.238999999999999</v>
      </c>
      <c r="E44" s="183">
        <f aca="true" t="shared" si="25" ref="E44:E51">D44/$D$8</f>
        <v>0.0006870254976439232</v>
      </c>
      <c r="F44" s="181">
        <v>16.534</v>
      </c>
      <c r="G44" s="180">
        <v>1.742</v>
      </c>
      <c r="H44" s="180">
        <f aca="true" t="shared" si="26" ref="H44:H51">G44+F44</f>
        <v>18.276</v>
      </c>
      <c r="I44" s="182">
        <f aca="true" t="shared" si="27" ref="I44:I51">(D44/H44-1)</f>
        <v>-0.43975705843729485</v>
      </c>
      <c r="J44" s="181">
        <v>28.254</v>
      </c>
      <c r="K44" s="180">
        <v>1.579</v>
      </c>
      <c r="L44" s="180">
        <f aca="true" t="shared" si="28" ref="L44:L51">K44+J44</f>
        <v>29.833000000000002</v>
      </c>
      <c r="M44" s="182">
        <f aca="true" t="shared" si="29" ref="M44:M51">(L44/$L$8)</f>
        <v>0.0007074181542236072</v>
      </c>
      <c r="N44" s="181">
        <v>37.114000000000004</v>
      </c>
      <c r="O44" s="180">
        <v>4.624</v>
      </c>
      <c r="P44" s="180">
        <f aca="true" t="shared" si="30" ref="P44:P51">O44+N44</f>
        <v>41.73800000000001</v>
      </c>
      <c r="Q44" s="179">
        <f aca="true" t="shared" si="31" ref="Q44:Q51">(L44/P44-1)</f>
        <v>-0.285231683358091</v>
      </c>
    </row>
    <row r="45" spans="1:17" s="171" customFormat="1" ht="18" customHeight="1">
      <c r="A45" s="185" t="s">
        <v>243</v>
      </c>
      <c r="B45" s="184">
        <v>8.968</v>
      </c>
      <c r="C45" s="180">
        <v>1.0250000000000001</v>
      </c>
      <c r="D45" s="180">
        <f t="shared" si="24"/>
        <v>9.993</v>
      </c>
      <c r="E45" s="183">
        <f t="shared" si="25"/>
        <v>0.0006705191715944648</v>
      </c>
      <c r="F45" s="181">
        <v>31.784</v>
      </c>
      <c r="G45" s="180">
        <v>2.596</v>
      </c>
      <c r="H45" s="180">
        <f t="shared" si="26"/>
        <v>34.379999999999995</v>
      </c>
      <c r="I45" s="182">
        <f t="shared" si="27"/>
        <v>-0.7093368237347295</v>
      </c>
      <c r="J45" s="181">
        <v>29.769000000000002</v>
      </c>
      <c r="K45" s="180">
        <v>3.5309999999999993</v>
      </c>
      <c r="L45" s="180">
        <f t="shared" si="28"/>
        <v>33.300000000000004</v>
      </c>
      <c r="M45" s="182">
        <f t="shared" si="29"/>
        <v>0.0007896297568345833</v>
      </c>
      <c r="N45" s="181">
        <v>82.411</v>
      </c>
      <c r="O45" s="180">
        <v>9.748</v>
      </c>
      <c r="P45" s="180">
        <f t="shared" si="30"/>
        <v>92.159</v>
      </c>
      <c r="Q45" s="179">
        <f t="shared" si="31"/>
        <v>-0.6386679542963791</v>
      </c>
    </row>
    <row r="46" spans="1:17" s="171" customFormat="1" ht="18" customHeight="1">
      <c r="A46" s="185" t="s">
        <v>270</v>
      </c>
      <c r="B46" s="184">
        <v>9.342</v>
      </c>
      <c r="C46" s="180">
        <v>0</v>
      </c>
      <c r="D46" s="180">
        <f t="shared" si="24"/>
        <v>9.342</v>
      </c>
      <c r="E46" s="183">
        <f t="shared" si="25"/>
        <v>0.0006268377965611418</v>
      </c>
      <c r="F46" s="181">
        <v>20.036</v>
      </c>
      <c r="G46" s="180">
        <v>17.59</v>
      </c>
      <c r="H46" s="180">
        <f t="shared" si="26"/>
        <v>37.626000000000005</v>
      </c>
      <c r="I46" s="182">
        <f t="shared" si="27"/>
        <v>-0.7517142401530856</v>
      </c>
      <c r="J46" s="181">
        <v>24.932</v>
      </c>
      <c r="K46" s="180">
        <v>55.70399999999999</v>
      </c>
      <c r="L46" s="180">
        <f t="shared" si="28"/>
        <v>80.636</v>
      </c>
      <c r="M46" s="182">
        <f t="shared" si="29"/>
        <v>0.0019120896418052087</v>
      </c>
      <c r="N46" s="181">
        <v>66.482</v>
      </c>
      <c r="O46" s="180">
        <v>59.166000000000004</v>
      </c>
      <c r="P46" s="180">
        <f t="shared" si="30"/>
        <v>125.648</v>
      </c>
      <c r="Q46" s="179">
        <f t="shared" si="31"/>
        <v>-0.35823888959633265</v>
      </c>
    </row>
    <row r="47" spans="1:17" s="171" customFormat="1" ht="18" customHeight="1">
      <c r="A47" s="185" t="s">
        <v>258</v>
      </c>
      <c r="B47" s="184">
        <v>7.328</v>
      </c>
      <c r="C47" s="180">
        <v>0</v>
      </c>
      <c r="D47" s="180">
        <f t="shared" si="24"/>
        <v>7.328</v>
      </c>
      <c r="E47" s="183">
        <f t="shared" si="25"/>
        <v>0.0004917006393919982</v>
      </c>
      <c r="F47" s="181">
        <v>5.3999999999999995</v>
      </c>
      <c r="G47" s="180">
        <v>0.255</v>
      </c>
      <c r="H47" s="180">
        <f t="shared" si="26"/>
        <v>5.654999999999999</v>
      </c>
      <c r="I47" s="182">
        <f t="shared" si="27"/>
        <v>0.29584438549955805</v>
      </c>
      <c r="J47" s="181">
        <v>15.253</v>
      </c>
      <c r="K47" s="180">
        <v>0.22</v>
      </c>
      <c r="L47" s="180">
        <f t="shared" si="28"/>
        <v>15.473</v>
      </c>
      <c r="M47" s="182">
        <f t="shared" si="29"/>
        <v>0.0003669051419670122</v>
      </c>
      <c r="N47" s="181">
        <v>12.105</v>
      </c>
      <c r="O47" s="180">
        <v>0.506</v>
      </c>
      <c r="P47" s="180">
        <f t="shared" si="30"/>
        <v>12.611</v>
      </c>
      <c r="Q47" s="179">
        <f t="shared" si="31"/>
        <v>0.22694473079057964</v>
      </c>
    </row>
    <row r="48" spans="1:17" s="171" customFormat="1" ht="18" customHeight="1">
      <c r="A48" s="185" t="s">
        <v>261</v>
      </c>
      <c r="B48" s="184">
        <v>1.542</v>
      </c>
      <c r="C48" s="180">
        <v>2.74</v>
      </c>
      <c r="D48" s="180">
        <f t="shared" si="24"/>
        <v>4.282</v>
      </c>
      <c r="E48" s="183">
        <f t="shared" si="25"/>
        <v>0.000287317431478785</v>
      </c>
      <c r="F48" s="181">
        <v>11.877</v>
      </c>
      <c r="G48" s="180">
        <v>0.428</v>
      </c>
      <c r="H48" s="180">
        <f t="shared" si="26"/>
        <v>12.305000000000001</v>
      </c>
      <c r="I48" s="182">
        <f t="shared" si="27"/>
        <v>-0.6520113774888256</v>
      </c>
      <c r="J48" s="181">
        <v>4.953</v>
      </c>
      <c r="K48" s="180">
        <v>6.581</v>
      </c>
      <c r="L48" s="180">
        <f t="shared" si="28"/>
        <v>11.534</v>
      </c>
      <c r="M48" s="182">
        <f t="shared" si="29"/>
        <v>0.000273501189649552</v>
      </c>
      <c r="N48" s="181">
        <v>41.732</v>
      </c>
      <c r="O48" s="180">
        <v>6.3229999999999995</v>
      </c>
      <c r="P48" s="180">
        <f t="shared" si="30"/>
        <v>48.055</v>
      </c>
      <c r="Q48" s="179">
        <f t="shared" si="31"/>
        <v>-0.7599833524086983</v>
      </c>
    </row>
    <row r="49" spans="1:17" s="171" customFormat="1" ht="18" customHeight="1">
      <c r="A49" s="185" t="s">
        <v>267</v>
      </c>
      <c r="B49" s="184">
        <v>3.9610000000000003</v>
      </c>
      <c r="C49" s="180">
        <v>0.15</v>
      </c>
      <c r="D49" s="180">
        <f t="shared" si="24"/>
        <v>4.111000000000001</v>
      </c>
      <c r="E49" s="183">
        <f t="shared" si="25"/>
        <v>0.00027584352190782</v>
      </c>
      <c r="F49" s="181">
        <v>3.857</v>
      </c>
      <c r="G49" s="180">
        <v>0.4</v>
      </c>
      <c r="H49" s="180">
        <f t="shared" si="26"/>
        <v>4.257000000000001</v>
      </c>
      <c r="I49" s="182">
        <f t="shared" si="27"/>
        <v>-0.03429645290110406</v>
      </c>
      <c r="J49" s="181">
        <v>12.841</v>
      </c>
      <c r="K49" s="180">
        <v>0.348</v>
      </c>
      <c r="L49" s="180">
        <f t="shared" si="28"/>
        <v>13.189</v>
      </c>
      <c r="M49" s="182">
        <f t="shared" si="29"/>
        <v>0.0003127455514381777</v>
      </c>
      <c r="N49" s="181">
        <v>11.161</v>
      </c>
      <c r="O49" s="180">
        <v>3.7650000000000006</v>
      </c>
      <c r="P49" s="180">
        <f t="shared" si="30"/>
        <v>14.926</v>
      </c>
      <c r="Q49" s="179">
        <f t="shared" si="31"/>
        <v>-0.11637411228728389</v>
      </c>
    </row>
    <row r="50" spans="1:17" s="171" customFormat="1" ht="18" customHeight="1">
      <c r="A50" s="449" t="s">
        <v>266</v>
      </c>
      <c r="B50" s="450">
        <v>3.3999999999999995</v>
      </c>
      <c r="C50" s="451">
        <v>0.5880000000000001</v>
      </c>
      <c r="D50" s="451">
        <f t="shared" si="24"/>
        <v>3.9879999999999995</v>
      </c>
      <c r="E50" s="452">
        <f t="shared" si="25"/>
        <v>0.0002675903588830907</v>
      </c>
      <c r="F50" s="453">
        <v>13.550999999999998</v>
      </c>
      <c r="G50" s="451">
        <v>2.197</v>
      </c>
      <c r="H50" s="451">
        <f t="shared" si="26"/>
        <v>15.747999999999998</v>
      </c>
      <c r="I50" s="454">
        <f t="shared" si="27"/>
        <v>-0.746761493522987</v>
      </c>
      <c r="J50" s="453">
        <v>15.953999999999999</v>
      </c>
      <c r="K50" s="451">
        <v>1.288</v>
      </c>
      <c r="L50" s="451">
        <f t="shared" si="28"/>
        <v>17.241999999999997</v>
      </c>
      <c r="M50" s="454">
        <f t="shared" si="29"/>
        <v>0.00040885274076101743</v>
      </c>
      <c r="N50" s="453">
        <v>32.641000000000005</v>
      </c>
      <c r="O50" s="451">
        <v>12.046000000000003</v>
      </c>
      <c r="P50" s="451">
        <f t="shared" si="30"/>
        <v>44.68700000000001</v>
      </c>
      <c r="Q50" s="455">
        <f t="shared" si="31"/>
        <v>-0.6141607178821582</v>
      </c>
    </row>
    <row r="51" spans="1:17" s="171" customFormat="1" ht="18" customHeight="1">
      <c r="A51" s="185" t="s">
        <v>265</v>
      </c>
      <c r="B51" s="184">
        <v>3.6140000000000003</v>
      </c>
      <c r="C51" s="180">
        <v>0</v>
      </c>
      <c r="D51" s="180">
        <f t="shared" si="24"/>
        <v>3.6140000000000003</v>
      </c>
      <c r="E51" s="183">
        <f t="shared" si="25"/>
        <v>0.0002424953753770035</v>
      </c>
      <c r="F51" s="181">
        <v>7.8469999999999995</v>
      </c>
      <c r="G51" s="180">
        <v>1.45</v>
      </c>
      <c r="H51" s="180">
        <f t="shared" si="26"/>
        <v>9.296999999999999</v>
      </c>
      <c r="I51" s="182">
        <f t="shared" si="27"/>
        <v>-0.611272453479617</v>
      </c>
      <c r="J51" s="181">
        <v>11.538</v>
      </c>
      <c r="K51" s="180">
        <v>4.4</v>
      </c>
      <c r="L51" s="180">
        <f t="shared" si="28"/>
        <v>15.938</v>
      </c>
      <c r="M51" s="182">
        <f t="shared" si="29"/>
        <v>0.00037793150343632396</v>
      </c>
      <c r="N51" s="181">
        <v>21.935000000000002</v>
      </c>
      <c r="O51" s="180">
        <v>1.45</v>
      </c>
      <c r="P51" s="180">
        <f t="shared" si="30"/>
        <v>23.385</v>
      </c>
      <c r="Q51" s="179">
        <f t="shared" si="31"/>
        <v>-0.318451999144751</v>
      </c>
    </row>
    <row r="52" spans="1:17" s="171" customFormat="1" ht="18" customHeight="1">
      <c r="A52" s="185" t="s">
        <v>272</v>
      </c>
      <c r="B52" s="184">
        <v>1111.503</v>
      </c>
      <c r="C52" s="180">
        <v>1094.5169999999994</v>
      </c>
      <c r="D52" s="180">
        <f>C52+B52</f>
        <v>2206.0199999999995</v>
      </c>
      <c r="E52" s="183">
        <f>D52/$D$8</f>
        <v>0.14802148533181436</v>
      </c>
      <c r="F52" s="181">
        <v>1223.5029999999995</v>
      </c>
      <c r="G52" s="180">
        <v>530.4740000000004</v>
      </c>
      <c r="H52" s="180">
        <f>G52+F52</f>
        <v>1753.9769999999999</v>
      </c>
      <c r="I52" s="182">
        <f>(D52/H52-1)</f>
        <v>0.2577245881787502</v>
      </c>
      <c r="J52" s="181">
        <v>3147.8209999999995</v>
      </c>
      <c r="K52" s="180">
        <v>3161.152000000013</v>
      </c>
      <c r="L52" s="180">
        <f>K52+J52</f>
        <v>6308.973000000013</v>
      </c>
      <c r="M52" s="182">
        <f>(L52/$L$8)</f>
        <v>0.14960218666264147</v>
      </c>
      <c r="N52" s="181">
        <v>3676.8499999999954</v>
      </c>
      <c r="O52" s="180">
        <v>1743.5395999999885</v>
      </c>
      <c r="P52" s="180">
        <f>O52+N52</f>
        <v>5420.389599999984</v>
      </c>
      <c r="Q52" s="179">
        <f>(L52/P52-1)</f>
        <v>0.16393349289874504</v>
      </c>
    </row>
    <row r="53" ht="9.75" customHeight="1">
      <c r="A53" s="116"/>
    </row>
    <row r="54" ht="13.5" customHeight="1">
      <c r="A54" s="116" t="s">
        <v>49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3:Q65536 I53:I65536 I3 Q3">
    <cfRule type="cellIs" priority="4" dxfId="91" operator="lessThan" stopIfTrue="1">
      <formula>0</formula>
    </cfRule>
  </conditionalFormatting>
  <conditionalFormatting sqref="I8:I52 Q8:Q52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7"/>
  <sheetViews>
    <sheetView showGridLines="0" zoomScale="80" zoomScaleNormal="80" zoomScalePageLayoutView="0" workbookViewId="0" topLeftCell="A1">
      <selection activeCell="Z5" sqref="A5:IV5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10.28125" style="123" customWidth="1"/>
    <col min="4" max="4" width="8.57421875" style="123" customWidth="1"/>
    <col min="5" max="5" width="9.7109375" style="123" bestFit="1" customWidth="1"/>
    <col min="6" max="6" width="9.421875" style="123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59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16.5" customHeight="1" thickBot="1">
      <c r="A4" s="693" t="s">
        <v>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491" customFormat="1" ht="17.25" customHeight="1" thickBot="1" thickTop="1">
      <c r="A5" s="637" t="s">
        <v>58</v>
      </c>
      <c r="B5" s="677" t="s">
        <v>35</v>
      </c>
      <c r="C5" s="678"/>
      <c r="D5" s="678"/>
      <c r="E5" s="678"/>
      <c r="F5" s="678"/>
      <c r="G5" s="678"/>
      <c r="H5" s="678"/>
      <c r="I5" s="678"/>
      <c r="J5" s="679"/>
      <c r="K5" s="679"/>
      <c r="L5" s="679"/>
      <c r="M5" s="680"/>
      <c r="N5" s="677" t="s">
        <v>34</v>
      </c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81"/>
    </row>
    <row r="6" spans="1:25" s="163" customFormat="1" ht="26.25" customHeight="1">
      <c r="A6" s="638"/>
      <c r="B6" s="669" t="s">
        <v>145</v>
      </c>
      <c r="C6" s="670"/>
      <c r="D6" s="670"/>
      <c r="E6" s="670"/>
      <c r="F6" s="670"/>
      <c r="G6" s="674" t="s">
        <v>33</v>
      </c>
      <c r="H6" s="669" t="s">
        <v>146</v>
      </c>
      <c r="I6" s="670"/>
      <c r="J6" s="670"/>
      <c r="K6" s="670"/>
      <c r="L6" s="670"/>
      <c r="M6" s="671" t="s">
        <v>32</v>
      </c>
      <c r="N6" s="669" t="s">
        <v>147</v>
      </c>
      <c r="O6" s="670"/>
      <c r="P6" s="670"/>
      <c r="Q6" s="670"/>
      <c r="R6" s="670"/>
      <c r="S6" s="674" t="s">
        <v>33</v>
      </c>
      <c r="T6" s="669" t="s">
        <v>148</v>
      </c>
      <c r="U6" s="670"/>
      <c r="V6" s="670"/>
      <c r="W6" s="670"/>
      <c r="X6" s="670"/>
      <c r="Y6" s="687" t="s">
        <v>32</v>
      </c>
    </row>
    <row r="7" spans="1:25" s="163" customFormat="1" ht="26.25" customHeight="1">
      <c r="A7" s="639"/>
      <c r="B7" s="692" t="s">
        <v>21</v>
      </c>
      <c r="C7" s="691"/>
      <c r="D7" s="690" t="s">
        <v>20</v>
      </c>
      <c r="E7" s="691"/>
      <c r="F7" s="682" t="s">
        <v>16</v>
      </c>
      <c r="G7" s="675"/>
      <c r="H7" s="692" t="s">
        <v>21</v>
      </c>
      <c r="I7" s="691"/>
      <c r="J7" s="690" t="s">
        <v>20</v>
      </c>
      <c r="K7" s="691"/>
      <c r="L7" s="682" t="s">
        <v>16</v>
      </c>
      <c r="M7" s="672"/>
      <c r="N7" s="692" t="s">
        <v>21</v>
      </c>
      <c r="O7" s="691"/>
      <c r="P7" s="690" t="s">
        <v>20</v>
      </c>
      <c r="Q7" s="691"/>
      <c r="R7" s="682" t="s">
        <v>16</v>
      </c>
      <c r="S7" s="675"/>
      <c r="T7" s="692" t="s">
        <v>21</v>
      </c>
      <c r="U7" s="691"/>
      <c r="V7" s="690" t="s">
        <v>20</v>
      </c>
      <c r="W7" s="691"/>
      <c r="X7" s="682" t="s">
        <v>16</v>
      </c>
      <c r="Y7" s="688"/>
    </row>
    <row r="8" spans="1:25" s="250" customFormat="1" ht="21" customHeight="1" thickBot="1">
      <c r="A8" s="640"/>
      <c r="B8" s="253" t="s">
        <v>18</v>
      </c>
      <c r="C8" s="251" t="s">
        <v>17</v>
      </c>
      <c r="D8" s="252" t="s">
        <v>18</v>
      </c>
      <c r="E8" s="251" t="s">
        <v>17</v>
      </c>
      <c r="F8" s="683"/>
      <c r="G8" s="676"/>
      <c r="H8" s="253" t="s">
        <v>18</v>
      </c>
      <c r="I8" s="251" t="s">
        <v>17</v>
      </c>
      <c r="J8" s="252" t="s">
        <v>18</v>
      </c>
      <c r="K8" s="251" t="s">
        <v>17</v>
      </c>
      <c r="L8" s="683"/>
      <c r="M8" s="673"/>
      <c r="N8" s="253" t="s">
        <v>18</v>
      </c>
      <c r="O8" s="251" t="s">
        <v>17</v>
      </c>
      <c r="P8" s="252" t="s">
        <v>18</v>
      </c>
      <c r="Q8" s="251" t="s">
        <v>17</v>
      </c>
      <c r="R8" s="683"/>
      <c r="S8" s="676"/>
      <c r="T8" s="253" t="s">
        <v>18</v>
      </c>
      <c r="U8" s="251" t="s">
        <v>17</v>
      </c>
      <c r="V8" s="252" t="s">
        <v>18</v>
      </c>
      <c r="W8" s="251" t="s">
        <v>17</v>
      </c>
      <c r="X8" s="683"/>
      <c r="Y8" s="689"/>
    </row>
    <row r="9" spans="1:25" s="243" customFormat="1" ht="18" customHeight="1" thickBot="1" thickTop="1">
      <c r="A9" s="249" t="s">
        <v>23</v>
      </c>
      <c r="B9" s="247">
        <f>B10+B35+B52+B67+B89+B95</f>
        <v>489132</v>
      </c>
      <c r="C9" s="246">
        <f>C10+C35+C52+C67+C89+C95</f>
        <v>452820</v>
      </c>
      <c r="D9" s="245">
        <f>D10+D35+D52+D67+D89+D95</f>
        <v>3672</v>
      </c>
      <c r="E9" s="246">
        <f>E10+E35+E52+E67+E89+E95</f>
        <v>2087</v>
      </c>
      <c r="F9" s="245">
        <f aca="true" t="shared" si="0" ref="F9:F50">SUM(B9:E9)</f>
        <v>947711</v>
      </c>
      <c r="G9" s="248">
        <f aca="true" t="shared" si="1" ref="G9:G50">F9/$F$9</f>
        <v>1</v>
      </c>
      <c r="H9" s="247">
        <f>H10+H35+H52+H67+H89+H95</f>
        <v>440033</v>
      </c>
      <c r="I9" s="246">
        <f>I10+I35+I52+I67+I89+I95</f>
        <v>383349</v>
      </c>
      <c r="J9" s="245">
        <f>J10+J35+J52+J67+J89+J95</f>
        <v>3673</v>
      </c>
      <c r="K9" s="246">
        <f>K10+K35+K52+K67+K89+K95</f>
        <v>3547</v>
      </c>
      <c r="L9" s="245">
        <f aca="true" t="shared" si="2" ref="L9:L50">SUM(H9:K9)</f>
        <v>830602</v>
      </c>
      <c r="M9" s="468">
        <f aca="true" t="shared" si="3" ref="M9:M49">IF(ISERROR(F9/L9-1),"         /0",(F9/L9-1))</f>
        <v>0.14099291838931283</v>
      </c>
      <c r="N9" s="247">
        <f>N10+N35+N52+N67+N89+N95</f>
        <v>1463635</v>
      </c>
      <c r="O9" s="246">
        <f>O10+O35+O52+O67+O89+O95</f>
        <v>1365729</v>
      </c>
      <c r="P9" s="245">
        <f>P10+P35+P52+P67+P89+P95</f>
        <v>13672</v>
      </c>
      <c r="Q9" s="246">
        <f>Q10+Q35+Q52+Q67+Q89+Q95</f>
        <v>9087</v>
      </c>
      <c r="R9" s="245">
        <f aca="true" t="shared" si="4" ref="R9:R50">SUM(N9:Q9)</f>
        <v>2852123</v>
      </c>
      <c r="S9" s="248">
        <f aca="true" t="shared" si="5" ref="S9:S50">R9/$R$9</f>
        <v>1</v>
      </c>
      <c r="T9" s="247">
        <f>T10+T35+T52+T67+T89+T95</f>
        <v>1317215</v>
      </c>
      <c r="U9" s="246">
        <f>U10+U35+U52+U67+U89+U95</f>
        <v>1236160</v>
      </c>
      <c r="V9" s="245">
        <f>V10+V35+V52+V67+V89+V95</f>
        <v>13276</v>
      </c>
      <c r="W9" s="246">
        <f>W10+W35+W52+W67+W89+W95</f>
        <v>13620</v>
      </c>
      <c r="X9" s="245">
        <f aca="true" t="shared" si="6" ref="X9:X50">SUM(T9:W9)</f>
        <v>2580271</v>
      </c>
      <c r="Y9" s="244">
        <f aca="true" t="shared" si="7" ref="Y9:Y49">IF(ISERROR(R9/X9-1),"         /0",(R9/X9-1))</f>
        <v>0.10535792558223545</v>
      </c>
    </row>
    <row r="10" spans="1:25" s="220" customFormat="1" ht="19.5" customHeight="1">
      <c r="A10" s="227" t="s">
        <v>57</v>
      </c>
      <c r="B10" s="224">
        <f>SUM(B11:B34)</f>
        <v>147908</v>
      </c>
      <c r="C10" s="223">
        <f>SUM(C11:C34)</f>
        <v>133959</v>
      </c>
      <c r="D10" s="222">
        <f>SUM(D11:D34)</f>
        <v>306</v>
      </c>
      <c r="E10" s="223">
        <f>SUM(E11:E34)</f>
        <v>435</v>
      </c>
      <c r="F10" s="222">
        <f t="shared" si="0"/>
        <v>282608</v>
      </c>
      <c r="G10" s="225">
        <f t="shared" si="1"/>
        <v>0.2982006117898811</v>
      </c>
      <c r="H10" s="224">
        <f>SUM(H11:H34)</f>
        <v>132851</v>
      </c>
      <c r="I10" s="223">
        <f>SUM(I11:I34)</f>
        <v>113735</v>
      </c>
      <c r="J10" s="222">
        <f>SUM(J11:J34)</f>
        <v>18</v>
      </c>
      <c r="K10" s="223">
        <f>SUM(K11:K34)</f>
        <v>17</v>
      </c>
      <c r="L10" s="222">
        <f t="shared" si="2"/>
        <v>246621</v>
      </c>
      <c r="M10" s="226">
        <f t="shared" si="3"/>
        <v>0.1459202582099659</v>
      </c>
      <c r="N10" s="224">
        <f>SUM(N11:N34)</f>
        <v>441886</v>
      </c>
      <c r="O10" s="223">
        <f>SUM(O11:O34)</f>
        <v>410998</v>
      </c>
      <c r="P10" s="222">
        <f>SUM(P11:P34)</f>
        <v>860</v>
      </c>
      <c r="Q10" s="223">
        <f>SUM(Q11:Q34)</f>
        <v>1379</v>
      </c>
      <c r="R10" s="222">
        <f t="shared" si="4"/>
        <v>855123</v>
      </c>
      <c r="S10" s="225">
        <f t="shared" si="5"/>
        <v>0.29981981842999056</v>
      </c>
      <c r="T10" s="224">
        <f>SUM(T11:T34)</f>
        <v>384236</v>
      </c>
      <c r="U10" s="223">
        <f>SUM(U11:U34)</f>
        <v>370925</v>
      </c>
      <c r="V10" s="222">
        <f>SUM(V11:V34)</f>
        <v>442</v>
      </c>
      <c r="W10" s="223">
        <f>SUM(W11:W34)</f>
        <v>38</v>
      </c>
      <c r="X10" s="222">
        <f t="shared" si="6"/>
        <v>755641</v>
      </c>
      <c r="Y10" s="221">
        <f t="shared" si="7"/>
        <v>0.1316524645962831</v>
      </c>
    </row>
    <row r="11" spans="1:25" ht="19.5" customHeight="1">
      <c r="A11" s="219" t="s">
        <v>273</v>
      </c>
      <c r="B11" s="217">
        <v>26994</v>
      </c>
      <c r="C11" s="214">
        <v>20300</v>
      </c>
      <c r="D11" s="213">
        <v>186</v>
      </c>
      <c r="E11" s="214">
        <v>278</v>
      </c>
      <c r="F11" s="213">
        <f t="shared" si="0"/>
        <v>47758</v>
      </c>
      <c r="G11" s="216">
        <f t="shared" si="1"/>
        <v>0.0503929995536614</v>
      </c>
      <c r="H11" s="217">
        <v>24922</v>
      </c>
      <c r="I11" s="214">
        <v>21385</v>
      </c>
      <c r="J11" s="213">
        <v>0</v>
      </c>
      <c r="K11" s="214">
        <v>0</v>
      </c>
      <c r="L11" s="213">
        <f t="shared" si="2"/>
        <v>46307</v>
      </c>
      <c r="M11" s="218">
        <f t="shared" si="3"/>
        <v>0.031334355497009136</v>
      </c>
      <c r="N11" s="217">
        <v>75213</v>
      </c>
      <c r="O11" s="214">
        <v>63604</v>
      </c>
      <c r="P11" s="213">
        <v>243</v>
      </c>
      <c r="Q11" s="214">
        <v>365</v>
      </c>
      <c r="R11" s="213">
        <f t="shared" si="4"/>
        <v>139425</v>
      </c>
      <c r="S11" s="216">
        <f t="shared" si="5"/>
        <v>0.048884637864496025</v>
      </c>
      <c r="T11" s="217">
        <v>70694</v>
      </c>
      <c r="U11" s="214">
        <v>71796</v>
      </c>
      <c r="V11" s="213">
        <v>0</v>
      </c>
      <c r="W11" s="214">
        <v>0</v>
      </c>
      <c r="X11" s="213">
        <f t="shared" si="6"/>
        <v>142490</v>
      </c>
      <c r="Y11" s="212">
        <f t="shared" si="7"/>
        <v>-0.021510281423257727</v>
      </c>
    </row>
    <row r="12" spans="1:25" ht="19.5" customHeight="1">
      <c r="A12" s="219" t="s">
        <v>274</v>
      </c>
      <c r="B12" s="217">
        <v>10528</v>
      </c>
      <c r="C12" s="214">
        <v>11930</v>
      </c>
      <c r="D12" s="213">
        <v>0</v>
      </c>
      <c r="E12" s="214">
        <v>0</v>
      </c>
      <c r="F12" s="213">
        <f t="shared" si="0"/>
        <v>22458</v>
      </c>
      <c r="G12" s="216">
        <f t="shared" si="1"/>
        <v>0.023697097532897688</v>
      </c>
      <c r="H12" s="217">
        <v>12306</v>
      </c>
      <c r="I12" s="214">
        <v>10236</v>
      </c>
      <c r="J12" s="213"/>
      <c r="K12" s="214"/>
      <c r="L12" s="213">
        <f t="shared" si="2"/>
        <v>22542</v>
      </c>
      <c r="M12" s="218">
        <f t="shared" si="3"/>
        <v>-0.0037263774287995544</v>
      </c>
      <c r="N12" s="217">
        <v>31775</v>
      </c>
      <c r="O12" s="214">
        <v>35191</v>
      </c>
      <c r="P12" s="213"/>
      <c r="Q12" s="214">
        <v>0</v>
      </c>
      <c r="R12" s="213">
        <f t="shared" si="4"/>
        <v>66966</v>
      </c>
      <c r="S12" s="216">
        <f t="shared" si="5"/>
        <v>0.023479352047579994</v>
      </c>
      <c r="T12" s="217">
        <v>39167</v>
      </c>
      <c r="U12" s="214">
        <v>37613</v>
      </c>
      <c r="V12" s="213">
        <v>6</v>
      </c>
      <c r="W12" s="214"/>
      <c r="X12" s="213">
        <f t="shared" si="6"/>
        <v>76786</v>
      </c>
      <c r="Y12" s="212">
        <f t="shared" si="7"/>
        <v>-0.12788789623108376</v>
      </c>
    </row>
    <row r="13" spans="1:25" ht="19.5" customHeight="1">
      <c r="A13" s="219" t="s">
        <v>275</v>
      </c>
      <c r="B13" s="217">
        <v>9616</v>
      </c>
      <c r="C13" s="214">
        <v>7289</v>
      </c>
      <c r="D13" s="213">
        <v>0</v>
      </c>
      <c r="E13" s="214">
        <v>0</v>
      </c>
      <c r="F13" s="213">
        <f t="shared" si="0"/>
        <v>16905</v>
      </c>
      <c r="G13" s="216">
        <f t="shared" si="1"/>
        <v>0.01783771635023757</v>
      </c>
      <c r="H13" s="217">
        <v>7150</v>
      </c>
      <c r="I13" s="214">
        <v>6546</v>
      </c>
      <c r="J13" s="213">
        <v>0</v>
      </c>
      <c r="K13" s="214"/>
      <c r="L13" s="213">
        <f t="shared" si="2"/>
        <v>13696</v>
      </c>
      <c r="M13" s="218">
        <f t="shared" si="3"/>
        <v>0.23430198598130847</v>
      </c>
      <c r="N13" s="217">
        <v>31062</v>
      </c>
      <c r="O13" s="214">
        <v>22772</v>
      </c>
      <c r="P13" s="213">
        <v>0</v>
      </c>
      <c r="Q13" s="214">
        <v>8</v>
      </c>
      <c r="R13" s="213">
        <f t="shared" si="4"/>
        <v>53842</v>
      </c>
      <c r="S13" s="216">
        <f t="shared" si="5"/>
        <v>0.0188778674692501</v>
      </c>
      <c r="T13" s="217">
        <v>21958</v>
      </c>
      <c r="U13" s="214">
        <v>21926</v>
      </c>
      <c r="V13" s="213">
        <v>0</v>
      </c>
      <c r="W13" s="214">
        <v>0</v>
      </c>
      <c r="X13" s="213">
        <f t="shared" si="6"/>
        <v>43884</v>
      </c>
      <c r="Y13" s="212">
        <f t="shared" si="7"/>
        <v>0.22691641600583345</v>
      </c>
    </row>
    <row r="14" spans="1:25" ht="19.5" customHeight="1">
      <c r="A14" s="219" t="s">
        <v>276</v>
      </c>
      <c r="B14" s="217">
        <v>7749</v>
      </c>
      <c r="C14" s="214">
        <v>7102</v>
      </c>
      <c r="D14" s="213">
        <v>0</v>
      </c>
      <c r="E14" s="214">
        <v>0</v>
      </c>
      <c r="F14" s="213">
        <f t="shared" si="0"/>
        <v>14851</v>
      </c>
      <c r="G14" s="216">
        <f t="shared" si="1"/>
        <v>0.015670388968789008</v>
      </c>
      <c r="H14" s="217">
        <v>8626</v>
      </c>
      <c r="I14" s="214">
        <v>7690</v>
      </c>
      <c r="J14" s="213">
        <v>0</v>
      </c>
      <c r="K14" s="214"/>
      <c r="L14" s="213">
        <f t="shared" si="2"/>
        <v>16316</v>
      </c>
      <c r="M14" s="218">
        <f t="shared" si="3"/>
        <v>-0.08978916401078696</v>
      </c>
      <c r="N14" s="217">
        <v>23868</v>
      </c>
      <c r="O14" s="214">
        <v>27062</v>
      </c>
      <c r="P14" s="213"/>
      <c r="Q14" s="214"/>
      <c r="R14" s="213">
        <f t="shared" si="4"/>
        <v>50930</v>
      </c>
      <c r="S14" s="216">
        <f t="shared" si="5"/>
        <v>0.017856873634131486</v>
      </c>
      <c r="T14" s="217">
        <v>22963</v>
      </c>
      <c r="U14" s="214">
        <v>23299</v>
      </c>
      <c r="V14" s="213">
        <v>154</v>
      </c>
      <c r="W14" s="214"/>
      <c r="X14" s="213">
        <f t="shared" si="6"/>
        <v>46416</v>
      </c>
      <c r="Y14" s="212">
        <f t="shared" si="7"/>
        <v>0.09725094794898315</v>
      </c>
    </row>
    <row r="15" spans="1:25" ht="19.5" customHeight="1">
      <c r="A15" s="219" t="s">
        <v>277</v>
      </c>
      <c r="B15" s="217">
        <v>6537</v>
      </c>
      <c r="C15" s="214">
        <v>8162</v>
      </c>
      <c r="D15" s="213">
        <v>0</v>
      </c>
      <c r="E15" s="214">
        <v>0</v>
      </c>
      <c r="F15" s="213">
        <f t="shared" si="0"/>
        <v>14699</v>
      </c>
      <c r="G15" s="216">
        <f t="shared" si="1"/>
        <v>0.015510002521865842</v>
      </c>
      <c r="H15" s="217">
        <v>8958</v>
      </c>
      <c r="I15" s="214">
        <v>7008</v>
      </c>
      <c r="J15" s="213">
        <v>1</v>
      </c>
      <c r="K15" s="214"/>
      <c r="L15" s="213">
        <f t="shared" si="2"/>
        <v>15967</v>
      </c>
      <c r="M15" s="218">
        <f t="shared" si="3"/>
        <v>-0.07941379094382162</v>
      </c>
      <c r="N15" s="217">
        <v>17544</v>
      </c>
      <c r="O15" s="214">
        <v>20806</v>
      </c>
      <c r="P15" s="213">
        <v>0</v>
      </c>
      <c r="Q15" s="214">
        <v>0</v>
      </c>
      <c r="R15" s="213">
        <f t="shared" si="4"/>
        <v>38350</v>
      </c>
      <c r="S15" s="216">
        <f t="shared" si="5"/>
        <v>0.013446124167856717</v>
      </c>
      <c r="T15" s="217">
        <v>25093</v>
      </c>
      <c r="U15" s="214">
        <v>22597</v>
      </c>
      <c r="V15" s="213">
        <v>1</v>
      </c>
      <c r="W15" s="214">
        <v>0</v>
      </c>
      <c r="X15" s="213">
        <f t="shared" si="6"/>
        <v>47691</v>
      </c>
      <c r="Y15" s="212">
        <f t="shared" si="7"/>
        <v>-0.19586504791260406</v>
      </c>
    </row>
    <row r="16" spans="1:25" ht="19.5" customHeight="1">
      <c r="A16" s="219" t="s">
        <v>278</v>
      </c>
      <c r="B16" s="217">
        <v>7081</v>
      </c>
      <c r="C16" s="214">
        <v>7090</v>
      </c>
      <c r="D16" s="213">
        <v>79</v>
      </c>
      <c r="E16" s="214">
        <v>144</v>
      </c>
      <c r="F16" s="213">
        <f aca="true" t="shared" si="8" ref="F16:F22">SUM(B16:E16)</f>
        <v>14394</v>
      </c>
      <c r="G16" s="216">
        <f aca="true" t="shared" si="9" ref="G16:G22">F16/$F$9</f>
        <v>0.015188174454026596</v>
      </c>
      <c r="H16" s="217">
        <v>7247</v>
      </c>
      <c r="I16" s="214">
        <v>6242</v>
      </c>
      <c r="J16" s="213"/>
      <c r="K16" s="214"/>
      <c r="L16" s="213">
        <f aca="true" t="shared" si="10" ref="L16:L22">SUM(H16:K16)</f>
        <v>13489</v>
      </c>
      <c r="M16" s="218">
        <f aca="true" t="shared" si="11" ref="M16:M22">IF(ISERROR(F16/L16-1),"         /0",(F16/L16-1))</f>
        <v>0.06709170435169387</v>
      </c>
      <c r="N16" s="217">
        <v>21427</v>
      </c>
      <c r="O16" s="214">
        <v>23825</v>
      </c>
      <c r="P16" s="213">
        <v>79</v>
      </c>
      <c r="Q16" s="214">
        <v>144</v>
      </c>
      <c r="R16" s="213">
        <f aca="true" t="shared" si="12" ref="R16:R22">SUM(N16:Q16)</f>
        <v>45475</v>
      </c>
      <c r="S16" s="216">
        <f aca="true" t="shared" si="13" ref="S16:S22">R16/$R$9</f>
        <v>0.015944263273358128</v>
      </c>
      <c r="T16" s="217">
        <v>21704</v>
      </c>
      <c r="U16" s="214">
        <v>21214</v>
      </c>
      <c r="V16" s="213"/>
      <c r="W16" s="214"/>
      <c r="X16" s="213">
        <f aca="true" t="shared" si="14" ref="X16:X22">SUM(T16:W16)</f>
        <v>42918</v>
      </c>
      <c r="Y16" s="212">
        <f aca="true" t="shared" si="15" ref="Y16:Y22">IF(ISERROR(R16/X16-1),"         /0",(R16/X16-1))</f>
        <v>0.059578731534554175</v>
      </c>
    </row>
    <row r="17" spans="1:25" ht="19.5" customHeight="1">
      <c r="A17" s="219" t="s">
        <v>279</v>
      </c>
      <c r="B17" s="217">
        <v>7089</v>
      </c>
      <c r="C17" s="214">
        <v>7234</v>
      </c>
      <c r="D17" s="213">
        <v>0</v>
      </c>
      <c r="E17" s="214">
        <v>0</v>
      </c>
      <c r="F17" s="213">
        <f t="shared" si="8"/>
        <v>14323</v>
      </c>
      <c r="G17" s="216">
        <f t="shared" si="9"/>
        <v>0.015113257100529591</v>
      </c>
      <c r="H17" s="217">
        <v>7664</v>
      </c>
      <c r="I17" s="214">
        <v>7507</v>
      </c>
      <c r="J17" s="213"/>
      <c r="K17" s="214"/>
      <c r="L17" s="213">
        <f t="shared" si="10"/>
        <v>15171</v>
      </c>
      <c r="M17" s="218">
        <f t="shared" si="11"/>
        <v>-0.055896117592775685</v>
      </c>
      <c r="N17" s="217">
        <v>23116</v>
      </c>
      <c r="O17" s="214">
        <v>21373</v>
      </c>
      <c r="P17" s="213">
        <v>119</v>
      </c>
      <c r="Q17" s="214">
        <v>64</v>
      </c>
      <c r="R17" s="213">
        <f t="shared" si="12"/>
        <v>44672</v>
      </c>
      <c r="S17" s="216">
        <f t="shared" si="13"/>
        <v>0.015662718613467932</v>
      </c>
      <c r="T17" s="217">
        <v>21774</v>
      </c>
      <c r="U17" s="214">
        <v>21878</v>
      </c>
      <c r="V17" s="213"/>
      <c r="W17" s="214"/>
      <c r="X17" s="213">
        <f t="shared" si="14"/>
        <v>43652</v>
      </c>
      <c r="Y17" s="212">
        <f t="shared" si="15"/>
        <v>0.023366626958673198</v>
      </c>
    </row>
    <row r="18" spans="1:25" ht="19.5" customHeight="1">
      <c r="A18" s="219" t="s">
        <v>280</v>
      </c>
      <c r="B18" s="217">
        <v>7418</v>
      </c>
      <c r="C18" s="214">
        <v>6228</v>
      </c>
      <c r="D18" s="213">
        <v>0</v>
      </c>
      <c r="E18" s="214">
        <v>0</v>
      </c>
      <c r="F18" s="213">
        <f t="shared" si="8"/>
        <v>13646</v>
      </c>
      <c r="G18" s="216">
        <f t="shared" si="9"/>
        <v>0.014398904307325756</v>
      </c>
      <c r="H18" s="217">
        <v>8880</v>
      </c>
      <c r="I18" s="214">
        <v>7114</v>
      </c>
      <c r="J18" s="213"/>
      <c r="K18" s="214"/>
      <c r="L18" s="213">
        <f t="shared" si="10"/>
        <v>15994</v>
      </c>
      <c r="M18" s="218">
        <f t="shared" si="11"/>
        <v>-0.14680505189446047</v>
      </c>
      <c r="N18" s="217">
        <v>20619</v>
      </c>
      <c r="O18" s="214">
        <v>18483</v>
      </c>
      <c r="P18" s="213">
        <v>126</v>
      </c>
      <c r="Q18" s="214">
        <v>375</v>
      </c>
      <c r="R18" s="213">
        <f t="shared" si="12"/>
        <v>39603</v>
      </c>
      <c r="S18" s="216">
        <f t="shared" si="13"/>
        <v>0.013885446034410156</v>
      </c>
      <c r="T18" s="217">
        <v>21955</v>
      </c>
      <c r="U18" s="214">
        <v>23824</v>
      </c>
      <c r="V18" s="213">
        <v>104</v>
      </c>
      <c r="W18" s="214"/>
      <c r="X18" s="213">
        <f t="shared" si="14"/>
        <v>45883</v>
      </c>
      <c r="Y18" s="212">
        <f t="shared" si="15"/>
        <v>-0.1368698646557549</v>
      </c>
    </row>
    <row r="19" spans="1:25" ht="19.5" customHeight="1">
      <c r="A19" s="219" t="s">
        <v>281</v>
      </c>
      <c r="B19" s="217">
        <v>4722</v>
      </c>
      <c r="C19" s="214">
        <v>6290</v>
      </c>
      <c r="D19" s="213">
        <v>0</v>
      </c>
      <c r="E19" s="214">
        <v>0</v>
      </c>
      <c r="F19" s="213">
        <f t="shared" si="8"/>
        <v>11012</v>
      </c>
      <c r="G19" s="216">
        <f t="shared" si="9"/>
        <v>0.011619576009986166</v>
      </c>
      <c r="H19" s="217">
        <v>5902</v>
      </c>
      <c r="I19" s="214">
        <v>5107</v>
      </c>
      <c r="J19" s="213">
        <v>1</v>
      </c>
      <c r="K19" s="214"/>
      <c r="L19" s="213">
        <f t="shared" si="10"/>
        <v>11010</v>
      </c>
      <c r="M19" s="218">
        <f t="shared" si="11"/>
        <v>0.0001816530426883567</v>
      </c>
      <c r="N19" s="217">
        <v>13693</v>
      </c>
      <c r="O19" s="214">
        <v>17089</v>
      </c>
      <c r="P19" s="213"/>
      <c r="Q19" s="214"/>
      <c r="R19" s="213">
        <f t="shared" si="12"/>
        <v>30782</v>
      </c>
      <c r="S19" s="216">
        <f t="shared" si="13"/>
        <v>0.01079266216779571</v>
      </c>
      <c r="T19" s="217">
        <v>17014</v>
      </c>
      <c r="U19" s="214">
        <v>16727</v>
      </c>
      <c r="V19" s="213">
        <v>6</v>
      </c>
      <c r="W19" s="214"/>
      <c r="X19" s="213">
        <f t="shared" si="14"/>
        <v>33747</v>
      </c>
      <c r="Y19" s="212">
        <f t="shared" si="15"/>
        <v>-0.08785966159954961</v>
      </c>
    </row>
    <row r="20" spans="1:25" ht="19.5" customHeight="1">
      <c r="A20" s="219" t="s">
        <v>282</v>
      </c>
      <c r="B20" s="217">
        <v>5320</v>
      </c>
      <c r="C20" s="214">
        <v>4041</v>
      </c>
      <c r="D20" s="213">
        <v>0</v>
      </c>
      <c r="E20" s="214">
        <v>0</v>
      </c>
      <c r="F20" s="213">
        <f t="shared" si="8"/>
        <v>9361</v>
      </c>
      <c r="G20" s="216">
        <f t="shared" si="9"/>
        <v>0.009877483747682575</v>
      </c>
      <c r="H20" s="217">
        <v>3204</v>
      </c>
      <c r="I20" s="214">
        <v>2819</v>
      </c>
      <c r="J20" s="213">
        <v>5</v>
      </c>
      <c r="K20" s="214"/>
      <c r="L20" s="213">
        <f t="shared" si="10"/>
        <v>6028</v>
      </c>
      <c r="M20" s="218">
        <f t="shared" si="11"/>
        <v>0.552919708029197</v>
      </c>
      <c r="N20" s="217">
        <v>17144</v>
      </c>
      <c r="O20" s="214">
        <v>13627</v>
      </c>
      <c r="P20" s="213">
        <v>2</v>
      </c>
      <c r="Q20" s="214">
        <v>6</v>
      </c>
      <c r="R20" s="213">
        <f t="shared" si="12"/>
        <v>30779</v>
      </c>
      <c r="S20" s="216">
        <f t="shared" si="13"/>
        <v>0.010791610319751286</v>
      </c>
      <c r="T20" s="217">
        <v>10122</v>
      </c>
      <c r="U20" s="214">
        <v>9967</v>
      </c>
      <c r="V20" s="213">
        <v>10</v>
      </c>
      <c r="W20" s="214">
        <v>0</v>
      </c>
      <c r="X20" s="213">
        <f t="shared" si="14"/>
        <v>20099</v>
      </c>
      <c r="Y20" s="212">
        <f t="shared" si="15"/>
        <v>0.5313697198865615</v>
      </c>
    </row>
    <row r="21" spans="1:25" ht="19.5" customHeight="1">
      <c r="A21" s="219" t="s">
        <v>283</v>
      </c>
      <c r="B21" s="217">
        <v>3575</v>
      </c>
      <c r="C21" s="214">
        <v>3794</v>
      </c>
      <c r="D21" s="213">
        <v>0</v>
      </c>
      <c r="E21" s="214">
        <v>0</v>
      </c>
      <c r="F21" s="213">
        <f t="shared" si="8"/>
        <v>7369</v>
      </c>
      <c r="G21" s="216">
        <f t="shared" si="9"/>
        <v>0.007775577153794775</v>
      </c>
      <c r="H21" s="217">
        <v>1755</v>
      </c>
      <c r="I21" s="214">
        <v>1164</v>
      </c>
      <c r="J21" s="213"/>
      <c r="K21" s="214"/>
      <c r="L21" s="213">
        <f t="shared" si="10"/>
        <v>2919</v>
      </c>
      <c r="M21" s="218">
        <f t="shared" si="11"/>
        <v>1.524494689962316</v>
      </c>
      <c r="N21" s="217">
        <v>10644</v>
      </c>
      <c r="O21" s="214">
        <v>11399</v>
      </c>
      <c r="P21" s="213"/>
      <c r="Q21" s="214">
        <v>0</v>
      </c>
      <c r="R21" s="213">
        <f t="shared" si="12"/>
        <v>22043</v>
      </c>
      <c r="S21" s="216">
        <f t="shared" si="13"/>
        <v>0.007728628814395452</v>
      </c>
      <c r="T21" s="217">
        <v>4798</v>
      </c>
      <c r="U21" s="214">
        <v>4062</v>
      </c>
      <c r="V21" s="213"/>
      <c r="W21" s="214"/>
      <c r="X21" s="213">
        <f t="shared" si="14"/>
        <v>8860</v>
      </c>
      <c r="Y21" s="212">
        <f t="shared" si="15"/>
        <v>1.487923250564334</v>
      </c>
    </row>
    <row r="22" spans="1:25" ht="19.5" customHeight="1">
      <c r="A22" s="219" t="s">
        <v>284</v>
      </c>
      <c r="B22" s="217">
        <v>3601</v>
      </c>
      <c r="C22" s="214">
        <v>3152</v>
      </c>
      <c r="D22" s="213">
        <v>0</v>
      </c>
      <c r="E22" s="214">
        <v>0</v>
      </c>
      <c r="F22" s="213">
        <f t="shared" si="8"/>
        <v>6753</v>
      </c>
      <c r="G22" s="216">
        <f t="shared" si="9"/>
        <v>0.007125589974158789</v>
      </c>
      <c r="H22" s="217">
        <v>3029</v>
      </c>
      <c r="I22" s="214">
        <v>2312</v>
      </c>
      <c r="J22" s="213"/>
      <c r="K22" s="214"/>
      <c r="L22" s="213">
        <f t="shared" si="10"/>
        <v>5341</v>
      </c>
      <c r="M22" s="218">
        <f t="shared" si="11"/>
        <v>0.26436996817075453</v>
      </c>
      <c r="N22" s="217">
        <v>10705</v>
      </c>
      <c r="O22" s="214">
        <v>9445</v>
      </c>
      <c r="P22" s="213">
        <v>0</v>
      </c>
      <c r="Q22" s="214"/>
      <c r="R22" s="213">
        <f t="shared" si="12"/>
        <v>20150</v>
      </c>
      <c r="S22" s="216">
        <f t="shared" si="13"/>
        <v>0.007064912698365393</v>
      </c>
      <c r="T22" s="217">
        <v>8422</v>
      </c>
      <c r="U22" s="214">
        <v>7692</v>
      </c>
      <c r="V22" s="213"/>
      <c r="W22" s="214"/>
      <c r="X22" s="213">
        <f t="shared" si="14"/>
        <v>16114</v>
      </c>
      <c r="Y22" s="212">
        <f t="shared" si="15"/>
        <v>0.2504654337842869</v>
      </c>
    </row>
    <row r="23" spans="1:25" ht="19.5" customHeight="1">
      <c r="A23" s="219" t="s">
        <v>285</v>
      </c>
      <c r="B23" s="217">
        <v>3475</v>
      </c>
      <c r="C23" s="214">
        <v>3090</v>
      </c>
      <c r="D23" s="213">
        <v>0</v>
      </c>
      <c r="E23" s="214">
        <v>0</v>
      </c>
      <c r="F23" s="213">
        <f t="shared" si="0"/>
        <v>6565</v>
      </c>
      <c r="G23" s="216">
        <f t="shared" si="1"/>
        <v>0.006927217263490664</v>
      </c>
      <c r="H23" s="217">
        <v>3121</v>
      </c>
      <c r="I23" s="214">
        <v>3201</v>
      </c>
      <c r="J23" s="213"/>
      <c r="K23" s="214">
        <v>0</v>
      </c>
      <c r="L23" s="213">
        <f t="shared" si="2"/>
        <v>6322</v>
      </c>
      <c r="M23" s="218">
        <f t="shared" si="3"/>
        <v>0.03843720341664025</v>
      </c>
      <c r="N23" s="217">
        <v>10414</v>
      </c>
      <c r="O23" s="214">
        <v>6168</v>
      </c>
      <c r="P23" s="213"/>
      <c r="Q23" s="214"/>
      <c r="R23" s="213">
        <f t="shared" si="4"/>
        <v>16582</v>
      </c>
      <c r="S23" s="216">
        <f t="shared" si="5"/>
        <v>0.005813914757533248</v>
      </c>
      <c r="T23" s="217">
        <v>8163</v>
      </c>
      <c r="U23" s="214">
        <v>8778</v>
      </c>
      <c r="V23" s="213">
        <v>118</v>
      </c>
      <c r="W23" s="214">
        <v>0</v>
      </c>
      <c r="X23" s="213">
        <f t="shared" si="6"/>
        <v>17059</v>
      </c>
      <c r="Y23" s="212">
        <f t="shared" si="7"/>
        <v>-0.02796177970572722</v>
      </c>
    </row>
    <row r="24" spans="1:25" ht="19.5" customHeight="1">
      <c r="A24" s="219" t="s">
        <v>286</v>
      </c>
      <c r="B24" s="217">
        <v>3152</v>
      </c>
      <c r="C24" s="214">
        <v>2790</v>
      </c>
      <c r="D24" s="213">
        <v>0</v>
      </c>
      <c r="E24" s="214">
        <v>0</v>
      </c>
      <c r="F24" s="213">
        <f t="shared" si="0"/>
        <v>5942</v>
      </c>
      <c r="G24" s="216">
        <f t="shared" si="1"/>
        <v>0.006269843865904268</v>
      </c>
      <c r="H24" s="217">
        <v>2953</v>
      </c>
      <c r="I24" s="214">
        <v>3331</v>
      </c>
      <c r="J24" s="213">
        <v>2</v>
      </c>
      <c r="K24" s="214"/>
      <c r="L24" s="213">
        <f t="shared" si="2"/>
        <v>6286</v>
      </c>
      <c r="M24" s="218">
        <f t="shared" si="3"/>
        <v>-0.05472478523703472</v>
      </c>
      <c r="N24" s="217">
        <v>10624</v>
      </c>
      <c r="O24" s="214">
        <v>9983</v>
      </c>
      <c r="P24" s="213">
        <v>1</v>
      </c>
      <c r="Q24" s="214">
        <v>4</v>
      </c>
      <c r="R24" s="213">
        <f t="shared" si="4"/>
        <v>20612</v>
      </c>
      <c r="S24" s="216">
        <f t="shared" si="5"/>
        <v>0.007226897297206327</v>
      </c>
      <c r="T24" s="217">
        <v>9348</v>
      </c>
      <c r="U24" s="214">
        <v>9523</v>
      </c>
      <c r="V24" s="213">
        <v>3</v>
      </c>
      <c r="W24" s="214"/>
      <c r="X24" s="213">
        <f t="shared" si="6"/>
        <v>18874</v>
      </c>
      <c r="Y24" s="212">
        <f t="shared" si="7"/>
        <v>0.09208434883967365</v>
      </c>
    </row>
    <row r="25" spans="1:25" ht="19.5" customHeight="1">
      <c r="A25" s="219" t="s">
        <v>287</v>
      </c>
      <c r="B25" s="217">
        <v>3205</v>
      </c>
      <c r="C25" s="214">
        <v>2484</v>
      </c>
      <c r="D25" s="213">
        <v>0</v>
      </c>
      <c r="E25" s="214">
        <v>0</v>
      </c>
      <c r="F25" s="213">
        <f>SUM(B25:E25)</f>
        <v>5689</v>
      </c>
      <c r="G25" s="216">
        <f>F25/$F$9</f>
        <v>0.006002884845696631</v>
      </c>
      <c r="H25" s="217">
        <v>3829</v>
      </c>
      <c r="I25" s="214">
        <v>2855</v>
      </c>
      <c r="J25" s="213"/>
      <c r="K25" s="214"/>
      <c r="L25" s="213">
        <f>SUM(H25:K25)</f>
        <v>6684</v>
      </c>
      <c r="M25" s="218">
        <f>IF(ISERROR(F25/L25-1),"         /0",(F25/L25-1))</f>
        <v>-0.1488629563135847</v>
      </c>
      <c r="N25" s="217">
        <v>7945</v>
      </c>
      <c r="O25" s="214">
        <v>6329</v>
      </c>
      <c r="P25" s="213"/>
      <c r="Q25" s="214"/>
      <c r="R25" s="213">
        <f>SUM(N25:Q25)</f>
        <v>14274</v>
      </c>
      <c r="S25" s="216">
        <f>R25/$R$9</f>
        <v>0.005004692995358195</v>
      </c>
      <c r="T25" s="217">
        <v>11488</v>
      </c>
      <c r="U25" s="214">
        <v>9282</v>
      </c>
      <c r="V25" s="213"/>
      <c r="W25" s="214"/>
      <c r="X25" s="213">
        <f>SUM(T25:W25)</f>
        <v>20770</v>
      </c>
      <c r="Y25" s="212">
        <f>IF(ISERROR(R25/X25-1),"         /0",(R25/X25-1))</f>
        <v>-0.3127587867116033</v>
      </c>
    </row>
    <row r="26" spans="1:25" ht="19.5" customHeight="1">
      <c r="A26" s="219" t="s">
        <v>288</v>
      </c>
      <c r="B26" s="217">
        <v>2627</v>
      </c>
      <c r="C26" s="214">
        <v>2073</v>
      </c>
      <c r="D26" s="213">
        <v>0</v>
      </c>
      <c r="E26" s="214">
        <v>0</v>
      </c>
      <c r="F26" s="213">
        <f t="shared" si="0"/>
        <v>4700</v>
      </c>
      <c r="G26" s="216">
        <f t="shared" si="1"/>
        <v>0.004959317766703141</v>
      </c>
      <c r="H26" s="217">
        <v>1890</v>
      </c>
      <c r="I26" s="214">
        <v>1637</v>
      </c>
      <c r="J26" s="213"/>
      <c r="K26" s="214"/>
      <c r="L26" s="213">
        <f t="shared" si="2"/>
        <v>3527</v>
      </c>
      <c r="M26" s="218">
        <f t="shared" si="3"/>
        <v>0.33257726112843766</v>
      </c>
      <c r="N26" s="217">
        <v>7678</v>
      </c>
      <c r="O26" s="214">
        <v>6578</v>
      </c>
      <c r="P26" s="213">
        <v>208</v>
      </c>
      <c r="Q26" s="214">
        <v>240</v>
      </c>
      <c r="R26" s="213">
        <f t="shared" si="4"/>
        <v>14704</v>
      </c>
      <c r="S26" s="216">
        <f t="shared" si="5"/>
        <v>0.005155457881725297</v>
      </c>
      <c r="T26" s="217">
        <v>5977</v>
      </c>
      <c r="U26" s="214">
        <v>5550</v>
      </c>
      <c r="V26" s="213">
        <v>0</v>
      </c>
      <c r="W26" s="214"/>
      <c r="X26" s="213">
        <f t="shared" si="6"/>
        <v>11527</v>
      </c>
      <c r="Y26" s="212">
        <f t="shared" si="7"/>
        <v>0.27561377635117545</v>
      </c>
    </row>
    <row r="27" spans="1:25" ht="19.5" customHeight="1">
      <c r="A27" s="219" t="s">
        <v>289</v>
      </c>
      <c r="B27" s="217">
        <v>2553</v>
      </c>
      <c r="C27" s="214">
        <v>2111</v>
      </c>
      <c r="D27" s="213">
        <v>0</v>
      </c>
      <c r="E27" s="214">
        <v>0</v>
      </c>
      <c r="F27" s="213">
        <f t="shared" si="0"/>
        <v>4664</v>
      </c>
      <c r="G27" s="216">
        <f t="shared" si="1"/>
        <v>0.0049213315029581805</v>
      </c>
      <c r="H27" s="217">
        <v>1703</v>
      </c>
      <c r="I27" s="214">
        <v>3947</v>
      </c>
      <c r="J27" s="213"/>
      <c r="K27" s="214"/>
      <c r="L27" s="213">
        <f t="shared" si="2"/>
        <v>5650</v>
      </c>
      <c r="M27" s="218">
        <f t="shared" si="3"/>
        <v>-0.17451327433628316</v>
      </c>
      <c r="N27" s="217">
        <v>7457</v>
      </c>
      <c r="O27" s="214">
        <v>7268</v>
      </c>
      <c r="P27" s="213"/>
      <c r="Q27" s="214"/>
      <c r="R27" s="213">
        <f t="shared" si="4"/>
        <v>14725</v>
      </c>
      <c r="S27" s="216">
        <f t="shared" si="5"/>
        <v>0.005162820818036248</v>
      </c>
      <c r="T27" s="217">
        <v>5440</v>
      </c>
      <c r="U27" s="214">
        <v>11990</v>
      </c>
      <c r="V27" s="213"/>
      <c r="W27" s="214"/>
      <c r="X27" s="213">
        <f t="shared" si="6"/>
        <v>17430</v>
      </c>
      <c r="Y27" s="212">
        <f t="shared" si="7"/>
        <v>-0.1551921973608721</v>
      </c>
    </row>
    <row r="28" spans="1:25" ht="19.5" customHeight="1">
      <c r="A28" s="219" t="s">
        <v>290</v>
      </c>
      <c r="B28" s="217">
        <v>2364</v>
      </c>
      <c r="C28" s="214">
        <v>2253</v>
      </c>
      <c r="D28" s="213">
        <v>0</v>
      </c>
      <c r="E28" s="214">
        <v>0</v>
      </c>
      <c r="F28" s="213">
        <f t="shared" si="0"/>
        <v>4617</v>
      </c>
      <c r="G28" s="216">
        <f t="shared" si="1"/>
        <v>0.004871738325291149</v>
      </c>
      <c r="H28" s="217">
        <v>2293</v>
      </c>
      <c r="I28" s="214">
        <v>1831</v>
      </c>
      <c r="J28" s="213"/>
      <c r="K28" s="214"/>
      <c r="L28" s="213">
        <f t="shared" si="2"/>
        <v>4124</v>
      </c>
      <c r="M28" s="218">
        <f t="shared" si="3"/>
        <v>0.11954413191076618</v>
      </c>
      <c r="N28" s="217">
        <v>6139</v>
      </c>
      <c r="O28" s="214">
        <v>5938</v>
      </c>
      <c r="P28" s="213"/>
      <c r="Q28" s="214">
        <v>43</v>
      </c>
      <c r="R28" s="213">
        <f t="shared" si="4"/>
        <v>12120</v>
      </c>
      <c r="S28" s="216">
        <f t="shared" si="5"/>
        <v>0.004249466099463453</v>
      </c>
      <c r="T28" s="217">
        <v>6574</v>
      </c>
      <c r="U28" s="214">
        <v>5774</v>
      </c>
      <c r="V28" s="213"/>
      <c r="W28" s="214"/>
      <c r="X28" s="213">
        <f t="shared" si="6"/>
        <v>12348</v>
      </c>
      <c r="Y28" s="212">
        <f t="shared" si="7"/>
        <v>-0.01846452866861026</v>
      </c>
    </row>
    <row r="29" spans="1:25" ht="19.5" customHeight="1">
      <c r="A29" s="219" t="s">
        <v>291</v>
      </c>
      <c r="B29" s="217">
        <v>2464</v>
      </c>
      <c r="C29" s="214">
        <v>1157</v>
      </c>
      <c r="D29" s="213">
        <v>0</v>
      </c>
      <c r="E29" s="214">
        <v>0</v>
      </c>
      <c r="F29" s="213">
        <f t="shared" si="0"/>
        <v>3621</v>
      </c>
      <c r="G29" s="216">
        <f t="shared" si="1"/>
        <v>0.003820785028347249</v>
      </c>
      <c r="H29" s="217">
        <v>2574</v>
      </c>
      <c r="I29" s="214">
        <v>1789</v>
      </c>
      <c r="J29" s="213"/>
      <c r="K29" s="214"/>
      <c r="L29" s="213">
        <f t="shared" si="2"/>
        <v>4363</v>
      </c>
      <c r="M29" s="218">
        <f t="shared" si="3"/>
        <v>-0.1700664680265872</v>
      </c>
      <c r="N29" s="217">
        <v>8538</v>
      </c>
      <c r="O29" s="214">
        <v>3608</v>
      </c>
      <c r="P29" s="213"/>
      <c r="Q29" s="214"/>
      <c r="R29" s="213">
        <f t="shared" si="4"/>
        <v>12146</v>
      </c>
      <c r="S29" s="216">
        <f t="shared" si="5"/>
        <v>0.00425858211584844</v>
      </c>
      <c r="T29" s="217">
        <v>6586</v>
      </c>
      <c r="U29" s="214">
        <v>5573</v>
      </c>
      <c r="V29" s="213"/>
      <c r="W29" s="214"/>
      <c r="X29" s="213">
        <f t="shared" si="6"/>
        <v>12159</v>
      </c>
      <c r="Y29" s="212">
        <f t="shared" si="7"/>
        <v>-0.0010691668722756509</v>
      </c>
    </row>
    <row r="30" spans="1:25" ht="19.5" customHeight="1">
      <c r="A30" s="219" t="s">
        <v>292</v>
      </c>
      <c r="B30" s="217">
        <v>1444</v>
      </c>
      <c r="C30" s="214">
        <v>1201</v>
      </c>
      <c r="D30" s="213">
        <v>0</v>
      </c>
      <c r="E30" s="214">
        <v>0</v>
      </c>
      <c r="F30" s="213">
        <f t="shared" si="0"/>
        <v>2645</v>
      </c>
      <c r="G30" s="216">
        <f t="shared" si="1"/>
        <v>0.002790935211261661</v>
      </c>
      <c r="H30" s="217">
        <v>0</v>
      </c>
      <c r="I30" s="214"/>
      <c r="J30" s="213"/>
      <c r="K30" s="214"/>
      <c r="L30" s="213">
        <f t="shared" si="2"/>
        <v>0</v>
      </c>
      <c r="M30" s="218" t="str">
        <f t="shared" si="3"/>
        <v>         /0</v>
      </c>
      <c r="N30" s="217">
        <v>6570</v>
      </c>
      <c r="O30" s="214">
        <v>5824</v>
      </c>
      <c r="P30" s="213"/>
      <c r="Q30" s="214"/>
      <c r="R30" s="213">
        <f t="shared" si="4"/>
        <v>12394</v>
      </c>
      <c r="S30" s="216">
        <f t="shared" si="5"/>
        <v>0.00434553488752063</v>
      </c>
      <c r="T30" s="217">
        <v>0</v>
      </c>
      <c r="U30" s="214"/>
      <c r="V30" s="213"/>
      <c r="W30" s="214"/>
      <c r="X30" s="213">
        <f t="shared" si="6"/>
        <v>0</v>
      </c>
      <c r="Y30" s="212" t="str">
        <f t="shared" si="7"/>
        <v>         /0</v>
      </c>
    </row>
    <row r="31" spans="1:25" ht="19.5" customHeight="1">
      <c r="A31" s="219" t="s">
        <v>293</v>
      </c>
      <c r="B31" s="217">
        <v>857</v>
      </c>
      <c r="C31" s="214">
        <v>1332</v>
      </c>
      <c r="D31" s="213">
        <v>0</v>
      </c>
      <c r="E31" s="214">
        <v>0</v>
      </c>
      <c r="F31" s="213">
        <f t="shared" si="0"/>
        <v>2189</v>
      </c>
      <c r="G31" s="216">
        <f t="shared" si="1"/>
        <v>0.002309775870492165</v>
      </c>
      <c r="H31" s="217">
        <v>1535</v>
      </c>
      <c r="I31" s="214">
        <v>1245</v>
      </c>
      <c r="J31" s="213"/>
      <c r="K31" s="214"/>
      <c r="L31" s="213">
        <f t="shared" si="2"/>
        <v>2780</v>
      </c>
      <c r="M31" s="218">
        <f t="shared" si="3"/>
        <v>-0.21258992805755395</v>
      </c>
      <c r="N31" s="217">
        <v>2478</v>
      </c>
      <c r="O31" s="214">
        <v>3001</v>
      </c>
      <c r="P31" s="213"/>
      <c r="Q31" s="214"/>
      <c r="R31" s="213">
        <f t="shared" si="4"/>
        <v>5479</v>
      </c>
      <c r="S31" s="216">
        <f t="shared" si="5"/>
        <v>0.001921025145128734</v>
      </c>
      <c r="T31" s="217">
        <v>4217</v>
      </c>
      <c r="U31" s="214">
        <v>3581</v>
      </c>
      <c r="V31" s="213"/>
      <c r="W31" s="214"/>
      <c r="X31" s="213">
        <f t="shared" si="6"/>
        <v>7798</v>
      </c>
      <c r="Y31" s="212">
        <f t="shared" si="7"/>
        <v>-0.2973839446011798</v>
      </c>
    </row>
    <row r="32" spans="1:25" ht="19.5" customHeight="1">
      <c r="A32" s="219" t="s">
        <v>294</v>
      </c>
      <c r="B32" s="217">
        <v>1070</v>
      </c>
      <c r="C32" s="214">
        <v>833</v>
      </c>
      <c r="D32" s="213">
        <v>9</v>
      </c>
      <c r="E32" s="214">
        <v>0</v>
      </c>
      <c r="F32" s="213">
        <f t="shared" si="0"/>
        <v>1912</v>
      </c>
      <c r="G32" s="216">
        <f t="shared" si="1"/>
        <v>0.0020174926744545543</v>
      </c>
      <c r="H32" s="217">
        <v>992</v>
      </c>
      <c r="I32" s="214">
        <v>827</v>
      </c>
      <c r="J32" s="213"/>
      <c r="K32" s="214"/>
      <c r="L32" s="213">
        <f t="shared" si="2"/>
        <v>1819</v>
      </c>
      <c r="M32" s="218">
        <f t="shared" si="3"/>
        <v>0.05112699285321609</v>
      </c>
      <c r="N32" s="217">
        <v>3806</v>
      </c>
      <c r="O32" s="214">
        <v>2793</v>
      </c>
      <c r="P32" s="213">
        <v>25</v>
      </c>
      <c r="Q32" s="214">
        <v>22</v>
      </c>
      <c r="R32" s="213">
        <f t="shared" si="4"/>
        <v>6646</v>
      </c>
      <c r="S32" s="216">
        <f t="shared" si="5"/>
        <v>0.0023301940344087543</v>
      </c>
      <c r="T32" s="217">
        <v>3387</v>
      </c>
      <c r="U32" s="214">
        <v>2622</v>
      </c>
      <c r="V32" s="213">
        <v>0</v>
      </c>
      <c r="W32" s="214"/>
      <c r="X32" s="213">
        <f t="shared" si="6"/>
        <v>6009</v>
      </c>
      <c r="Y32" s="212">
        <f t="shared" si="7"/>
        <v>0.10600765518389088</v>
      </c>
    </row>
    <row r="33" spans="1:25" ht="19.5" customHeight="1">
      <c r="A33" s="219" t="s">
        <v>295</v>
      </c>
      <c r="B33" s="217">
        <v>823</v>
      </c>
      <c r="C33" s="214">
        <v>696</v>
      </c>
      <c r="D33" s="213">
        <v>0</v>
      </c>
      <c r="E33" s="214">
        <v>0</v>
      </c>
      <c r="F33" s="213">
        <f t="shared" si="0"/>
        <v>1519</v>
      </c>
      <c r="G33" s="216">
        <f t="shared" si="1"/>
        <v>0.0016028092952387384</v>
      </c>
      <c r="H33" s="217"/>
      <c r="I33" s="214"/>
      <c r="J33" s="213"/>
      <c r="K33" s="214"/>
      <c r="L33" s="213">
        <f t="shared" si="2"/>
        <v>0</v>
      </c>
      <c r="M33" s="218" t="str">
        <f t="shared" si="3"/>
        <v>         /0</v>
      </c>
      <c r="N33" s="217">
        <v>3550</v>
      </c>
      <c r="O33" s="214">
        <v>3207</v>
      </c>
      <c r="P33" s="213"/>
      <c r="Q33" s="214"/>
      <c r="R33" s="213">
        <f t="shared" si="4"/>
        <v>6757</v>
      </c>
      <c r="S33" s="216">
        <f t="shared" si="5"/>
        <v>0.0023691124120523554</v>
      </c>
      <c r="T33" s="217"/>
      <c r="U33" s="214"/>
      <c r="V33" s="213"/>
      <c r="W33" s="214"/>
      <c r="X33" s="213">
        <f t="shared" si="6"/>
        <v>0</v>
      </c>
      <c r="Y33" s="212" t="str">
        <f t="shared" si="7"/>
        <v>         /0</v>
      </c>
    </row>
    <row r="34" spans="1:25" ht="19.5" customHeight="1" thickBot="1">
      <c r="A34" s="219" t="s">
        <v>272</v>
      </c>
      <c r="B34" s="217">
        <v>23644</v>
      </c>
      <c r="C34" s="214">
        <v>21327</v>
      </c>
      <c r="D34" s="213">
        <v>32</v>
      </c>
      <c r="E34" s="214">
        <v>13</v>
      </c>
      <c r="F34" s="213">
        <f t="shared" si="0"/>
        <v>45016</v>
      </c>
      <c r="G34" s="216">
        <f t="shared" si="1"/>
        <v>0.047499712465086934</v>
      </c>
      <c r="H34" s="217">
        <v>12318</v>
      </c>
      <c r="I34" s="214">
        <v>7942</v>
      </c>
      <c r="J34" s="213">
        <v>9</v>
      </c>
      <c r="K34" s="214">
        <v>17</v>
      </c>
      <c r="L34" s="213">
        <f t="shared" si="2"/>
        <v>20286</v>
      </c>
      <c r="M34" s="218">
        <f t="shared" si="3"/>
        <v>1.2190673370797596</v>
      </c>
      <c r="N34" s="217">
        <v>69877</v>
      </c>
      <c r="O34" s="214">
        <v>65625</v>
      </c>
      <c r="P34" s="213">
        <v>57</v>
      </c>
      <c r="Q34" s="214">
        <v>108</v>
      </c>
      <c r="R34" s="213">
        <f t="shared" si="4"/>
        <v>135667</v>
      </c>
      <c r="S34" s="216">
        <f t="shared" si="5"/>
        <v>0.04756702288085051</v>
      </c>
      <c r="T34" s="217">
        <v>37392</v>
      </c>
      <c r="U34" s="214">
        <v>25657</v>
      </c>
      <c r="V34" s="213">
        <v>40</v>
      </c>
      <c r="W34" s="214">
        <v>38</v>
      </c>
      <c r="X34" s="213">
        <f t="shared" si="6"/>
        <v>63127</v>
      </c>
      <c r="Y34" s="212">
        <f t="shared" si="7"/>
        <v>1.1491121073391732</v>
      </c>
    </row>
    <row r="35" spans="1:25" s="220" customFormat="1" ht="19.5" customHeight="1">
      <c r="A35" s="227" t="s">
        <v>56</v>
      </c>
      <c r="B35" s="224">
        <f>SUM(B36:B51)</f>
        <v>125278</v>
      </c>
      <c r="C35" s="223">
        <f>SUM(C36:C51)</f>
        <v>121151</v>
      </c>
      <c r="D35" s="222">
        <f>SUM(D36:D51)</f>
        <v>674</v>
      </c>
      <c r="E35" s="223">
        <f>SUM(E36:E51)</f>
        <v>589</v>
      </c>
      <c r="F35" s="222">
        <f t="shared" si="0"/>
        <v>247692</v>
      </c>
      <c r="G35" s="225">
        <f t="shared" si="1"/>
        <v>0.26135815665324136</v>
      </c>
      <c r="H35" s="224">
        <f>SUM(H36:H51)</f>
        <v>123747</v>
      </c>
      <c r="I35" s="223">
        <f>SUM(I36:I51)</f>
        <v>113603</v>
      </c>
      <c r="J35" s="222">
        <f>SUM(J36:J51)</f>
        <v>23</v>
      </c>
      <c r="K35" s="223">
        <f>SUM(K36:K51)</f>
        <v>2</v>
      </c>
      <c r="L35" s="222">
        <f t="shared" si="2"/>
        <v>237375</v>
      </c>
      <c r="M35" s="226">
        <f t="shared" si="3"/>
        <v>0.043462875197472384</v>
      </c>
      <c r="N35" s="224">
        <f>SUM(N36:N51)</f>
        <v>366499</v>
      </c>
      <c r="O35" s="223">
        <f>SUM(O36:O51)</f>
        <v>358434</v>
      </c>
      <c r="P35" s="222">
        <f>SUM(P36:P51)</f>
        <v>3926</v>
      </c>
      <c r="Q35" s="223">
        <f>SUM(Q36:Q51)</f>
        <v>2941</v>
      </c>
      <c r="R35" s="222">
        <f t="shared" si="4"/>
        <v>731800</v>
      </c>
      <c r="S35" s="225">
        <f t="shared" si="5"/>
        <v>0.25658079963592034</v>
      </c>
      <c r="T35" s="224">
        <f>SUM(T36:T51)</f>
        <v>361793</v>
      </c>
      <c r="U35" s="223">
        <f>SUM(U36:U51)</f>
        <v>352459</v>
      </c>
      <c r="V35" s="222">
        <f>SUM(V36:V51)</f>
        <v>46</v>
      </c>
      <c r="W35" s="223">
        <f>SUM(W36:W51)</f>
        <v>28</v>
      </c>
      <c r="X35" s="222">
        <f t="shared" si="6"/>
        <v>714326</v>
      </c>
      <c r="Y35" s="221">
        <f t="shared" si="7"/>
        <v>0.024462220330773388</v>
      </c>
    </row>
    <row r="36" spans="1:25" ht="19.5" customHeight="1">
      <c r="A36" s="234" t="s">
        <v>296</v>
      </c>
      <c r="B36" s="231">
        <v>21923</v>
      </c>
      <c r="C36" s="229">
        <v>20343</v>
      </c>
      <c r="D36" s="230">
        <v>0</v>
      </c>
      <c r="E36" s="229">
        <v>58</v>
      </c>
      <c r="F36" s="213">
        <f t="shared" si="0"/>
        <v>42324</v>
      </c>
      <c r="G36" s="216">
        <f t="shared" si="1"/>
        <v>0.04465918407615824</v>
      </c>
      <c r="H36" s="231">
        <v>25054</v>
      </c>
      <c r="I36" s="229">
        <v>22323</v>
      </c>
      <c r="J36" s="230"/>
      <c r="K36" s="229">
        <v>0</v>
      </c>
      <c r="L36" s="230">
        <f t="shared" si="2"/>
        <v>47377</v>
      </c>
      <c r="M36" s="233">
        <f t="shared" si="3"/>
        <v>-0.10665512801570387</v>
      </c>
      <c r="N36" s="231">
        <v>61347</v>
      </c>
      <c r="O36" s="229">
        <v>60064</v>
      </c>
      <c r="P36" s="230">
        <v>67</v>
      </c>
      <c r="Q36" s="229">
        <v>96</v>
      </c>
      <c r="R36" s="213">
        <f t="shared" si="4"/>
        <v>121574</v>
      </c>
      <c r="S36" s="216">
        <f t="shared" si="5"/>
        <v>0.04262579138417242</v>
      </c>
      <c r="T36" s="235">
        <v>74598</v>
      </c>
      <c r="U36" s="229">
        <v>74261</v>
      </c>
      <c r="V36" s="230"/>
      <c r="W36" s="229">
        <v>2</v>
      </c>
      <c r="X36" s="230">
        <f t="shared" si="6"/>
        <v>148861</v>
      </c>
      <c r="Y36" s="228">
        <f t="shared" si="7"/>
        <v>-0.1833052310544736</v>
      </c>
    </row>
    <row r="37" spans="1:25" ht="19.5" customHeight="1">
      <c r="A37" s="234" t="s">
        <v>297</v>
      </c>
      <c r="B37" s="231">
        <v>17175</v>
      </c>
      <c r="C37" s="229">
        <v>17241</v>
      </c>
      <c r="D37" s="230">
        <v>0</v>
      </c>
      <c r="E37" s="229">
        <v>0</v>
      </c>
      <c r="F37" s="230">
        <f t="shared" si="0"/>
        <v>34416</v>
      </c>
      <c r="G37" s="232">
        <f t="shared" si="1"/>
        <v>0.03631486814018198</v>
      </c>
      <c r="H37" s="231">
        <v>17507</v>
      </c>
      <c r="I37" s="229">
        <v>16480</v>
      </c>
      <c r="J37" s="230"/>
      <c r="K37" s="229">
        <v>2</v>
      </c>
      <c r="L37" s="213">
        <f t="shared" si="2"/>
        <v>33989</v>
      </c>
      <c r="M37" s="233">
        <f t="shared" si="3"/>
        <v>0.012562887993174288</v>
      </c>
      <c r="N37" s="231">
        <v>49451</v>
      </c>
      <c r="O37" s="229">
        <v>48678</v>
      </c>
      <c r="P37" s="230">
        <v>3</v>
      </c>
      <c r="Q37" s="229">
        <v>3</v>
      </c>
      <c r="R37" s="230">
        <f t="shared" si="4"/>
        <v>98135</v>
      </c>
      <c r="S37" s="232">
        <f t="shared" si="5"/>
        <v>0.0344077026131061</v>
      </c>
      <c r="T37" s="235">
        <v>48805</v>
      </c>
      <c r="U37" s="229">
        <v>46381</v>
      </c>
      <c r="V37" s="230">
        <v>6</v>
      </c>
      <c r="W37" s="229">
        <v>7</v>
      </c>
      <c r="X37" s="230">
        <f t="shared" si="6"/>
        <v>95199</v>
      </c>
      <c r="Y37" s="228">
        <f t="shared" si="7"/>
        <v>0.03084066009096742</v>
      </c>
    </row>
    <row r="38" spans="1:25" ht="19.5" customHeight="1">
      <c r="A38" s="234" t="s">
        <v>298</v>
      </c>
      <c r="B38" s="231">
        <v>15635</v>
      </c>
      <c r="C38" s="229">
        <v>12371</v>
      </c>
      <c r="D38" s="230">
        <v>0</v>
      </c>
      <c r="E38" s="229">
        <v>0</v>
      </c>
      <c r="F38" s="230">
        <f t="shared" si="0"/>
        <v>28006</v>
      </c>
      <c r="G38" s="232">
        <f t="shared" si="1"/>
        <v>0.029551202845593223</v>
      </c>
      <c r="H38" s="231">
        <v>16756</v>
      </c>
      <c r="I38" s="229">
        <v>13048</v>
      </c>
      <c r="J38" s="230"/>
      <c r="K38" s="229"/>
      <c r="L38" s="230">
        <f t="shared" si="2"/>
        <v>29804</v>
      </c>
      <c r="M38" s="233">
        <f t="shared" si="3"/>
        <v>-0.06032747282243989</v>
      </c>
      <c r="N38" s="231">
        <v>45152</v>
      </c>
      <c r="O38" s="229">
        <v>39531</v>
      </c>
      <c r="P38" s="230">
        <v>0</v>
      </c>
      <c r="Q38" s="229"/>
      <c r="R38" s="230">
        <f t="shared" si="4"/>
        <v>84683</v>
      </c>
      <c r="S38" s="232">
        <f t="shared" si="5"/>
        <v>0.029691215981919435</v>
      </c>
      <c r="T38" s="235">
        <v>48803</v>
      </c>
      <c r="U38" s="229">
        <v>45079</v>
      </c>
      <c r="V38" s="230"/>
      <c r="W38" s="229"/>
      <c r="X38" s="230">
        <f t="shared" si="6"/>
        <v>93882</v>
      </c>
      <c r="Y38" s="228">
        <f t="shared" si="7"/>
        <v>-0.09798470420314864</v>
      </c>
    </row>
    <row r="39" spans="1:25" ht="19.5" customHeight="1">
      <c r="A39" s="234" t="s">
        <v>299</v>
      </c>
      <c r="B39" s="231">
        <v>13233</v>
      </c>
      <c r="C39" s="229">
        <v>11415</v>
      </c>
      <c r="D39" s="230">
        <v>0</v>
      </c>
      <c r="E39" s="229">
        <v>0</v>
      </c>
      <c r="F39" s="230">
        <f>SUM(B39:E39)</f>
        <v>24648</v>
      </c>
      <c r="G39" s="232">
        <f>F39/$F$9</f>
        <v>0.026007928577382766</v>
      </c>
      <c r="H39" s="231">
        <v>9371</v>
      </c>
      <c r="I39" s="229">
        <v>8204</v>
      </c>
      <c r="J39" s="230"/>
      <c r="K39" s="229"/>
      <c r="L39" s="230">
        <f>SUM(H39:K39)</f>
        <v>17575</v>
      </c>
      <c r="M39" s="233">
        <f>IF(ISERROR(F39/L39-1),"         /0",(F39/L39-1))</f>
        <v>0.40244665718349926</v>
      </c>
      <c r="N39" s="231">
        <v>40350</v>
      </c>
      <c r="O39" s="229">
        <v>37869</v>
      </c>
      <c r="P39" s="230"/>
      <c r="Q39" s="229"/>
      <c r="R39" s="230">
        <f>SUM(N39:Q39)</f>
        <v>78219</v>
      </c>
      <c r="S39" s="232">
        <f>R39/$R$9</f>
        <v>0.027424834062205593</v>
      </c>
      <c r="T39" s="235">
        <v>26058</v>
      </c>
      <c r="U39" s="229">
        <v>26363</v>
      </c>
      <c r="V39" s="230"/>
      <c r="W39" s="229"/>
      <c r="X39" s="230">
        <f>SUM(T39:W39)</f>
        <v>52421</v>
      </c>
      <c r="Y39" s="228">
        <f>IF(ISERROR(R39/X39-1),"         /0",(R39/X39-1))</f>
        <v>0.49213101619579946</v>
      </c>
    </row>
    <row r="40" spans="1:25" ht="19.5" customHeight="1">
      <c r="A40" s="234" t="s">
        <v>300</v>
      </c>
      <c r="B40" s="231">
        <v>10831</v>
      </c>
      <c r="C40" s="229">
        <v>7926</v>
      </c>
      <c r="D40" s="230">
        <v>118</v>
      </c>
      <c r="E40" s="229">
        <v>0</v>
      </c>
      <c r="F40" s="230">
        <f>SUM(B40:E40)</f>
        <v>18875</v>
      </c>
      <c r="G40" s="232">
        <f>F40/$F$9</f>
        <v>0.01991640911628123</v>
      </c>
      <c r="H40" s="231">
        <v>8872</v>
      </c>
      <c r="I40" s="229">
        <v>7679</v>
      </c>
      <c r="J40" s="230"/>
      <c r="K40" s="229"/>
      <c r="L40" s="230">
        <f>SUM(H40:K40)</f>
        <v>16551</v>
      </c>
      <c r="M40" s="233">
        <f>IF(ISERROR(F40/L40-1),"         /0",(F40/L40-1))</f>
        <v>0.14041447646667882</v>
      </c>
      <c r="N40" s="231">
        <v>29729</v>
      </c>
      <c r="O40" s="229">
        <v>26693</v>
      </c>
      <c r="P40" s="230">
        <v>118</v>
      </c>
      <c r="Q40" s="229">
        <v>0</v>
      </c>
      <c r="R40" s="230">
        <f>SUM(N40:Q40)</f>
        <v>56540</v>
      </c>
      <c r="S40" s="232">
        <f>R40/$R$9</f>
        <v>0.019823829477199968</v>
      </c>
      <c r="T40" s="235">
        <v>28108</v>
      </c>
      <c r="U40" s="229">
        <v>24657</v>
      </c>
      <c r="V40" s="230"/>
      <c r="W40" s="229"/>
      <c r="X40" s="230">
        <f>SUM(T40:W40)</f>
        <v>52765</v>
      </c>
      <c r="Y40" s="228">
        <f>IF(ISERROR(R40/X40-1),"         /0",(R40/X40-1))</f>
        <v>0.07154363688050802</v>
      </c>
    </row>
    <row r="41" spans="1:25" ht="19.5" customHeight="1">
      <c r="A41" s="234" t="s">
        <v>301</v>
      </c>
      <c r="B41" s="231">
        <v>8262</v>
      </c>
      <c r="C41" s="229">
        <v>10187</v>
      </c>
      <c r="D41" s="230">
        <v>0</v>
      </c>
      <c r="E41" s="229">
        <v>0</v>
      </c>
      <c r="F41" s="230">
        <f t="shared" si="0"/>
        <v>18449</v>
      </c>
      <c r="G41" s="232">
        <f t="shared" si="1"/>
        <v>0.0194669049952992</v>
      </c>
      <c r="H41" s="231">
        <v>9081</v>
      </c>
      <c r="I41" s="229">
        <v>10483</v>
      </c>
      <c r="J41" s="230"/>
      <c r="K41" s="229"/>
      <c r="L41" s="230">
        <f t="shared" si="2"/>
        <v>19564</v>
      </c>
      <c r="M41" s="233">
        <f t="shared" si="3"/>
        <v>-0.056992435084849746</v>
      </c>
      <c r="N41" s="231">
        <v>21861</v>
      </c>
      <c r="O41" s="229">
        <v>26134</v>
      </c>
      <c r="P41" s="230">
        <v>0</v>
      </c>
      <c r="Q41" s="229">
        <v>0</v>
      </c>
      <c r="R41" s="230">
        <f t="shared" si="4"/>
        <v>47995</v>
      </c>
      <c r="S41" s="232">
        <f t="shared" si="5"/>
        <v>0.01682781563067231</v>
      </c>
      <c r="T41" s="235">
        <v>24365</v>
      </c>
      <c r="U41" s="229">
        <v>26722</v>
      </c>
      <c r="V41" s="230"/>
      <c r="W41" s="229"/>
      <c r="X41" s="230">
        <f t="shared" si="6"/>
        <v>51087</v>
      </c>
      <c r="Y41" s="228">
        <f t="shared" si="7"/>
        <v>-0.060524203809188215</v>
      </c>
    </row>
    <row r="42" spans="1:25" ht="19.5" customHeight="1">
      <c r="A42" s="234" t="s">
        <v>302</v>
      </c>
      <c r="B42" s="231">
        <v>7258</v>
      </c>
      <c r="C42" s="229">
        <v>8177</v>
      </c>
      <c r="D42" s="230">
        <v>0</v>
      </c>
      <c r="E42" s="229">
        <v>0</v>
      </c>
      <c r="F42" s="230">
        <f>SUM(B42:E42)</f>
        <v>15435</v>
      </c>
      <c r="G42" s="232">
        <f>F42/$F$9</f>
        <v>0.016286610580651697</v>
      </c>
      <c r="H42" s="231">
        <v>9591</v>
      </c>
      <c r="I42" s="229">
        <v>11127</v>
      </c>
      <c r="J42" s="230"/>
      <c r="K42" s="229">
        <v>0</v>
      </c>
      <c r="L42" s="230">
        <f>SUM(H42:K42)</f>
        <v>20718</v>
      </c>
      <c r="M42" s="233">
        <f>IF(ISERROR(F42/L42-1),"         /0",(F42/L42-1))</f>
        <v>-0.25499565595134666</v>
      </c>
      <c r="N42" s="231">
        <v>22597</v>
      </c>
      <c r="O42" s="229">
        <v>23709</v>
      </c>
      <c r="P42" s="230">
        <v>268</v>
      </c>
      <c r="Q42" s="229">
        <v>90</v>
      </c>
      <c r="R42" s="230">
        <f>SUM(N42:Q42)</f>
        <v>46664</v>
      </c>
      <c r="S42" s="232">
        <f>R42/$R$9</f>
        <v>0.016361145714963905</v>
      </c>
      <c r="T42" s="235">
        <v>28476</v>
      </c>
      <c r="U42" s="229">
        <v>30873</v>
      </c>
      <c r="V42" s="230">
        <v>0</v>
      </c>
      <c r="W42" s="229">
        <v>0</v>
      </c>
      <c r="X42" s="230">
        <f>SUM(T42:W42)</f>
        <v>59349</v>
      </c>
      <c r="Y42" s="228">
        <f>IF(ISERROR(R42/X42-1),"         /0",(R42/X42-1))</f>
        <v>-0.21373569900082567</v>
      </c>
    </row>
    <row r="43" spans="1:25" ht="19.5" customHeight="1">
      <c r="A43" s="234" t="s">
        <v>303</v>
      </c>
      <c r="B43" s="231">
        <v>1642</v>
      </c>
      <c r="C43" s="229">
        <v>2387</v>
      </c>
      <c r="D43" s="230">
        <v>0</v>
      </c>
      <c r="E43" s="229">
        <v>0</v>
      </c>
      <c r="F43" s="230">
        <f>SUM(B43:E43)</f>
        <v>4029</v>
      </c>
      <c r="G43" s="232">
        <f>F43/$F$9</f>
        <v>0.004251296017456799</v>
      </c>
      <c r="H43" s="231">
        <v>6</v>
      </c>
      <c r="I43" s="229">
        <v>21</v>
      </c>
      <c r="J43" s="230"/>
      <c r="K43" s="229"/>
      <c r="L43" s="230">
        <f>SUM(H43:K43)</f>
        <v>27</v>
      </c>
      <c r="M43" s="233"/>
      <c r="N43" s="231">
        <v>4954</v>
      </c>
      <c r="O43" s="229">
        <v>5745</v>
      </c>
      <c r="P43" s="230"/>
      <c r="Q43" s="229"/>
      <c r="R43" s="230">
        <f>SUM(N43:Q43)</f>
        <v>10699</v>
      </c>
      <c r="S43" s="232">
        <f>R43/$R$9</f>
        <v>0.003751240742422399</v>
      </c>
      <c r="T43" s="235">
        <v>23</v>
      </c>
      <c r="U43" s="229">
        <v>25</v>
      </c>
      <c r="V43" s="230"/>
      <c r="W43" s="229">
        <v>0</v>
      </c>
      <c r="X43" s="230">
        <f>SUM(T43:W43)</f>
        <v>48</v>
      </c>
      <c r="Y43" s="228"/>
    </row>
    <row r="44" spans="1:25" ht="19.5" customHeight="1">
      <c r="A44" s="234" t="s">
        <v>304</v>
      </c>
      <c r="B44" s="231">
        <v>1810</v>
      </c>
      <c r="C44" s="229">
        <v>1967</v>
      </c>
      <c r="D44" s="230">
        <v>0</v>
      </c>
      <c r="E44" s="229">
        <v>0</v>
      </c>
      <c r="F44" s="230">
        <f t="shared" si="0"/>
        <v>3777</v>
      </c>
      <c r="G44" s="232">
        <f t="shared" si="1"/>
        <v>0.003985392171242077</v>
      </c>
      <c r="H44" s="231">
        <v>1807</v>
      </c>
      <c r="I44" s="229">
        <v>1781</v>
      </c>
      <c r="J44" s="230"/>
      <c r="K44" s="229"/>
      <c r="L44" s="230">
        <f t="shared" si="2"/>
        <v>3588</v>
      </c>
      <c r="M44" s="233">
        <f t="shared" si="3"/>
        <v>0.052675585284280846</v>
      </c>
      <c r="N44" s="231">
        <v>4746</v>
      </c>
      <c r="O44" s="229">
        <v>5578</v>
      </c>
      <c r="P44" s="230"/>
      <c r="Q44" s="229"/>
      <c r="R44" s="230">
        <f t="shared" si="4"/>
        <v>10324</v>
      </c>
      <c r="S44" s="232">
        <f t="shared" si="5"/>
        <v>0.003619759736869693</v>
      </c>
      <c r="T44" s="235">
        <v>7349</v>
      </c>
      <c r="U44" s="229">
        <v>7688</v>
      </c>
      <c r="V44" s="230"/>
      <c r="W44" s="229"/>
      <c r="X44" s="230">
        <f t="shared" si="6"/>
        <v>15037</v>
      </c>
      <c r="Y44" s="228">
        <f t="shared" si="7"/>
        <v>-0.31342688036177424</v>
      </c>
    </row>
    <row r="45" spans="1:25" ht="19.5" customHeight="1">
      <c r="A45" s="234" t="s">
        <v>305</v>
      </c>
      <c r="B45" s="231">
        <v>1650</v>
      </c>
      <c r="C45" s="229">
        <v>1769</v>
      </c>
      <c r="D45" s="230">
        <v>0</v>
      </c>
      <c r="E45" s="229">
        <v>0</v>
      </c>
      <c r="F45" s="230">
        <f>SUM(B45:E45)</f>
        <v>3419</v>
      </c>
      <c r="G45" s="232">
        <f>F45/$F$9</f>
        <v>0.003607639881778306</v>
      </c>
      <c r="H45" s="231">
        <v>2280</v>
      </c>
      <c r="I45" s="229">
        <v>1757</v>
      </c>
      <c r="J45" s="230"/>
      <c r="K45" s="229"/>
      <c r="L45" s="230">
        <f>SUM(H45:K45)</f>
        <v>4037</v>
      </c>
      <c r="M45" s="233">
        <f>IF(ISERROR(F45/L45-1),"         /0",(F45/L45-1))</f>
        <v>-0.15308397324746104</v>
      </c>
      <c r="N45" s="231">
        <v>4501</v>
      </c>
      <c r="O45" s="229">
        <v>4554</v>
      </c>
      <c r="P45" s="230">
        <v>0</v>
      </c>
      <c r="Q45" s="229">
        <v>2</v>
      </c>
      <c r="R45" s="230">
        <f>SUM(N45:Q45)</f>
        <v>9057</v>
      </c>
      <c r="S45" s="232">
        <f>R45/$R$9</f>
        <v>0.003175529246108951</v>
      </c>
      <c r="T45" s="235">
        <v>6464</v>
      </c>
      <c r="U45" s="229">
        <v>5808</v>
      </c>
      <c r="V45" s="230"/>
      <c r="W45" s="229"/>
      <c r="X45" s="230">
        <f>SUM(T45:W45)</f>
        <v>12272</v>
      </c>
      <c r="Y45" s="228">
        <f>IF(ISERROR(R45/X45-1),"         /0",(R45/X45-1))</f>
        <v>-0.2619784876140808</v>
      </c>
    </row>
    <row r="46" spans="1:25" ht="19.5" customHeight="1">
      <c r="A46" s="234" t="s">
        <v>306</v>
      </c>
      <c r="B46" s="231">
        <v>1456</v>
      </c>
      <c r="C46" s="229">
        <v>1530</v>
      </c>
      <c r="D46" s="230">
        <v>61</v>
      </c>
      <c r="E46" s="229">
        <v>0</v>
      </c>
      <c r="F46" s="230">
        <f t="shared" si="0"/>
        <v>3047</v>
      </c>
      <c r="G46" s="232">
        <f t="shared" si="1"/>
        <v>0.0032151151564137168</v>
      </c>
      <c r="H46" s="231">
        <v>1044</v>
      </c>
      <c r="I46" s="229">
        <v>1228</v>
      </c>
      <c r="J46" s="230"/>
      <c r="K46" s="229"/>
      <c r="L46" s="230">
        <f t="shared" si="2"/>
        <v>2272</v>
      </c>
      <c r="M46" s="233">
        <f t="shared" si="3"/>
        <v>0.3411091549295775</v>
      </c>
      <c r="N46" s="231">
        <v>4127</v>
      </c>
      <c r="O46" s="229">
        <v>4265</v>
      </c>
      <c r="P46" s="230">
        <v>61</v>
      </c>
      <c r="Q46" s="229">
        <v>0</v>
      </c>
      <c r="R46" s="230">
        <f t="shared" si="4"/>
        <v>8453</v>
      </c>
      <c r="S46" s="232">
        <f t="shared" si="5"/>
        <v>0.002963757173165393</v>
      </c>
      <c r="T46" s="235">
        <v>3280</v>
      </c>
      <c r="U46" s="229">
        <v>3913</v>
      </c>
      <c r="V46" s="230"/>
      <c r="W46" s="229"/>
      <c r="X46" s="230">
        <f t="shared" si="6"/>
        <v>7193</v>
      </c>
      <c r="Y46" s="228">
        <f t="shared" si="7"/>
        <v>0.175170304462672</v>
      </c>
    </row>
    <row r="47" spans="1:25" ht="19.5" customHeight="1">
      <c r="A47" s="234" t="s">
        <v>307</v>
      </c>
      <c r="B47" s="231">
        <v>1375</v>
      </c>
      <c r="C47" s="229">
        <v>1610</v>
      </c>
      <c r="D47" s="230">
        <v>0</v>
      </c>
      <c r="E47" s="229">
        <v>0</v>
      </c>
      <c r="F47" s="230">
        <f t="shared" si="0"/>
        <v>2985</v>
      </c>
      <c r="G47" s="232">
        <f t="shared" si="1"/>
        <v>0.003149694368852952</v>
      </c>
      <c r="H47" s="231">
        <v>1098</v>
      </c>
      <c r="I47" s="229">
        <v>1349</v>
      </c>
      <c r="J47" s="230"/>
      <c r="K47" s="229"/>
      <c r="L47" s="230">
        <f t="shared" si="2"/>
        <v>2447</v>
      </c>
      <c r="M47" s="233">
        <f t="shared" si="3"/>
        <v>0.2198610543522681</v>
      </c>
      <c r="N47" s="231">
        <v>3964</v>
      </c>
      <c r="O47" s="229">
        <v>3822</v>
      </c>
      <c r="P47" s="230"/>
      <c r="Q47" s="229"/>
      <c r="R47" s="230">
        <f t="shared" si="4"/>
        <v>7786</v>
      </c>
      <c r="S47" s="232">
        <f t="shared" si="5"/>
        <v>0.0027298962912889802</v>
      </c>
      <c r="T47" s="235">
        <v>3122</v>
      </c>
      <c r="U47" s="229">
        <v>3059</v>
      </c>
      <c r="V47" s="230"/>
      <c r="W47" s="229"/>
      <c r="X47" s="230">
        <f t="shared" si="6"/>
        <v>6181</v>
      </c>
      <c r="Y47" s="228">
        <f t="shared" si="7"/>
        <v>0.2596667205953729</v>
      </c>
    </row>
    <row r="48" spans="1:25" ht="19.5" customHeight="1">
      <c r="A48" s="234" t="s">
        <v>308</v>
      </c>
      <c r="B48" s="231">
        <v>1227</v>
      </c>
      <c r="C48" s="229">
        <v>1081</v>
      </c>
      <c r="D48" s="230">
        <v>0</v>
      </c>
      <c r="E48" s="229">
        <v>0</v>
      </c>
      <c r="F48" s="230">
        <f t="shared" si="0"/>
        <v>2308</v>
      </c>
      <c r="G48" s="232">
        <f t="shared" si="1"/>
        <v>0.0024353415756491166</v>
      </c>
      <c r="H48" s="231">
        <v>1619</v>
      </c>
      <c r="I48" s="229">
        <v>952</v>
      </c>
      <c r="J48" s="230"/>
      <c r="K48" s="229"/>
      <c r="L48" s="230">
        <f t="shared" si="2"/>
        <v>2571</v>
      </c>
      <c r="M48" s="233">
        <f t="shared" si="3"/>
        <v>-0.10229482691559699</v>
      </c>
      <c r="N48" s="231">
        <v>3302</v>
      </c>
      <c r="O48" s="229">
        <v>2877</v>
      </c>
      <c r="P48" s="230">
        <v>0</v>
      </c>
      <c r="Q48" s="229">
        <v>2</v>
      </c>
      <c r="R48" s="230">
        <f t="shared" si="4"/>
        <v>6181</v>
      </c>
      <c r="S48" s="232">
        <f t="shared" si="5"/>
        <v>0.002167157587523399</v>
      </c>
      <c r="T48" s="235">
        <v>5013</v>
      </c>
      <c r="U48" s="229">
        <v>3867</v>
      </c>
      <c r="V48" s="230"/>
      <c r="W48" s="229"/>
      <c r="X48" s="230">
        <f t="shared" si="6"/>
        <v>8880</v>
      </c>
      <c r="Y48" s="228">
        <f t="shared" si="7"/>
        <v>-0.3039414414414414</v>
      </c>
    </row>
    <row r="49" spans="1:25" ht="19.5" customHeight="1">
      <c r="A49" s="234" t="s">
        <v>309</v>
      </c>
      <c r="B49" s="231">
        <v>902</v>
      </c>
      <c r="C49" s="229">
        <v>907</v>
      </c>
      <c r="D49" s="230">
        <v>0</v>
      </c>
      <c r="E49" s="229">
        <v>0</v>
      </c>
      <c r="F49" s="230">
        <f t="shared" si="0"/>
        <v>1809</v>
      </c>
      <c r="G49" s="232">
        <f t="shared" si="1"/>
        <v>0.0019088097531842513</v>
      </c>
      <c r="H49" s="231">
        <v>839</v>
      </c>
      <c r="I49" s="229">
        <v>823</v>
      </c>
      <c r="J49" s="230"/>
      <c r="K49" s="229"/>
      <c r="L49" s="230">
        <f t="shared" si="2"/>
        <v>1662</v>
      </c>
      <c r="M49" s="233">
        <f t="shared" si="3"/>
        <v>0.08844765342960281</v>
      </c>
      <c r="N49" s="231">
        <v>2882</v>
      </c>
      <c r="O49" s="229">
        <v>2849</v>
      </c>
      <c r="P49" s="230"/>
      <c r="Q49" s="229"/>
      <c r="R49" s="230">
        <f t="shared" si="4"/>
        <v>5731</v>
      </c>
      <c r="S49" s="232">
        <f t="shared" si="5"/>
        <v>0.0020093803808601523</v>
      </c>
      <c r="T49" s="235">
        <v>2360</v>
      </c>
      <c r="U49" s="229">
        <v>2490</v>
      </c>
      <c r="V49" s="230"/>
      <c r="W49" s="229"/>
      <c r="X49" s="230">
        <f t="shared" si="6"/>
        <v>4850</v>
      </c>
      <c r="Y49" s="228">
        <f t="shared" si="7"/>
        <v>0.18164948453608254</v>
      </c>
    </row>
    <row r="50" spans="1:25" ht="19.5" customHeight="1">
      <c r="A50" s="234" t="s">
        <v>310</v>
      </c>
      <c r="B50" s="231">
        <v>263</v>
      </c>
      <c r="C50" s="229">
        <v>254</v>
      </c>
      <c r="D50" s="230">
        <v>0</v>
      </c>
      <c r="E50" s="229">
        <v>0</v>
      </c>
      <c r="F50" s="230">
        <f t="shared" si="0"/>
        <v>517</v>
      </c>
      <c r="G50" s="232">
        <f t="shared" si="1"/>
        <v>0.0005455249543373455</v>
      </c>
      <c r="H50" s="231">
        <v>197</v>
      </c>
      <c r="I50" s="229">
        <v>250</v>
      </c>
      <c r="J50" s="230"/>
      <c r="K50" s="229">
        <v>0</v>
      </c>
      <c r="L50" s="230">
        <f t="shared" si="2"/>
        <v>447</v>
      </c>
      <c r="M50" s="233" t="s">
        <v>46</v>
      </c>
      <c r="N50" s="231">
        <v>620</v>
      </c>
      <c r="O50" s="229">
        <v>584</v>
      </c>
      <c r="P50" s="230">
        <v>0</v>
      </c>
      <c r="Q50" s="229">
        <v>5</v>
      </c>
      <c r="R50" s="213">
        <f t="shared" si="4"/>
        <v>1209</v>
      </c>
      <c r="S50" s="232">
        <f t="shared" si="5"/>
        <v>0.00042389476190192357</v>
      </c>
      <c r="T50" s="235">
        <v>843</v>
      </c>
      <c r="U50" s="229">
        <v>805</v>
      </c>
      <c r="V50" s="230"/>
      <c r="W50" s="229">
        <v>0</v>
      </c>
      <c r="X50" s="230">
        <f t="shared" si="6"/>
        <v>1648</v>
      </c>
      <c r="Y50" s="228" t="s">
        <v>46</v>
      </c>
    </row>
    <row r="51" spans="1:25" ht="19.5" customHeight="1" thickBot="1">
      <c r="A51" s="234" t="s">
        <v>272</v>
      </c>
      <c r="B51" s="231">
        <v>20636</v>
      </c>
      <c r="C51" s="229">
        <v>21986</v>
      </c>
      <c r="D51" s="230">
        <v>495</v>
      </c>
      <c r="E51" s="229">
        <v>531</v>
      </c>
      <c r="F51" s="230">
        <f aca="true" t="shared" si="16" ref="F51:F94">SUM(B51:E51)</f>
        <v>43648</v>
      </c>
      <c r="G51" s="232">
        <f aca="true" t="shared" si="17" ref="G51:G94">F51/$F$9</f>
        <v>0.04605623444277844</v>
      </c>
      <c r="H51" s="231">
        <v>18625</v>
      </c>
      <c r="I51" s="229">
        <v>16098</v>
      </c>
      <c r="J51" s="230">
        <v>23</v>
      </c>
      <c r="K51" s="229">
        <v>0</v>
      </c>
      <c r="L51" s="230">
        <f aca="true" t="shared" si="18" ref="L51:L94">SUM(H51:K51)</f>
        <v>34746</v>
      </c>
      <c r="M51" s="233">
        <f aca="true" t="shared" si="19" ref="M51:M94">IF(ISERROR(F51/L51-1),"         /0",(F51/L51-1))</f>
        <v>0.25620215276578606</v>
      </c>
      <c r="N51" s="231">
        <v>66916</v>
      </c>
      <c r="O51" s="229">
        <v>65482</v>
      </c>
      <c r="P51" s="230">
        <v>3409</v>
      </c>
      <c r="Q51" s="229">
        <v>2743</v>
      </c>
      <c r="R51" s="230">
        <f aca="true" t="shared" si="20" ref="R51:R94">SUM(N51:Q51)</f>
        <v>138550</v>
      </c>
      <c r="S51" s="232">
        <f aca="true" t="shared" si="21" ref="S51:S94">R51/$R$9</f>
        <v>0.048577848851539714</v>
      </c>
      <c r="T51" s="235">
        <v>54126</v>
      </c>
      <c r="U51" s="229">
        <v>50468</v>
      </c>
      <c r="V51" s="230">
        <v>40</v>
      </c>
      <c r="W51" s="229">
        <v>19</v>
      </c>
      <c r="X51" s="230">
        <f aca="true" t="shared" si="22" ref="X51:X94">SUM(T51:W51)</f>
        <v>104653</v>
      </c>
      <c r="Y51" s="228">
        <f aca="true" t="shared" si="23" ref="Y51:Y94">IF(ISERROR(R51/X51-1),"         /0",(R51/X51-1))</f>
        <v>0.3238989804401211</v>
      </c>
    </row>
    <row r="52" spans="1:25" s="220" customFormat="1" ht="19.5" customHeight="1">
      <c r="A52" s="227" t="s">
        <v>55</v>
      </c>
      <c r="B52" s="224">
        <f>SUM(B53:B66)</f>
        <v>63287</v>
      </c>
      <c r="C52" s="223">
        <f>SUM(C53:C66)</f>
        <v>50515</v>
      </c>
      <c r="D52" s="222">
        <f>SUM(D53:D66)</f>
        <v>8</v>
      </c>
      <c r="E52" s="223">
        <f>SUM(E53:E66)</f>
        <v>0</v>
      </c>
      <c r="F52" s="222">
        <f t="shared" si="16"/>
        <v>113810</v>
      </c>
      <c r="G52" s="225">
        <f t="shared" si="17"/>
        <v>0.12008935213372009</v>
      </c>
      <c r="H52" s="224">
        <f>SUM(H53:H66)</f>
        <v>54575</v>
      </c>
      <c r="I52" s="223">
        <f>SUM(I53:I66)</f>
        <v>41066</v>
      </c>
      <c r="J52" s="222">
        <f>SUM(J53:J66)</f>
        <v>7</v>
      </c>
      <c r="K52" s="223">
        <f>SUM(K53:K66)</f>
        <v>0</v>
      </c>
      <c r="L52" s="222">
        <f t="shared" si="18"/>
        <v>95648</v>
      </c>
      <c r="M52" s="226">
        <f t="shared" si="19"/>
        <v>0.18988374038139844</v>
      </c>
      <c r="N52" s="224">
        <f>SUM(N53:N66)</f>
        <v>186740</v>
      </c>
      <c r="O52" s="223">
        <f>SUM(O53:O66)</f>
        <v>156040</v>
      </c>
      <c r="P52" s="222">
        <f>SUM(P53:P66)</f>
        <v>63</v>
      </c>
      <c r="Q52" s="223">
        <f>SUM(Q53:Q66)</f>
        <v>27</v>
      </c>
      <c r="R52" s="222">
        <f t="shared" si="20"/>
        <v>342870</v>
      </c>
      <c r="S52" s="225">
        <f t="shared" si="21"/>
        <v>0.12021571299695</v>
      </c>
      <c r="T52" s="224">
        <f>SUM(T53:T66)</f>
        <v>160996</v>
      </c>
      <c r="U52" s="223">
        <f>SUM(U53:U66)</f>
        <v>131022</v>
      </c>
      <c r="V52" s="222">
        <f>SUM(V53:V66)</f>
        <v>42</v>
      </c>
      <c r="W52" s="223">
        <f>SUM(W53:W66)</f>
        <v>0</v>
      </c>
      <c r="X52" s="222">
        <f t="shared" si="22"/>
        <v>292060</v>
      </c>
      <c r="Y52" s="221">
        <f t="shared" si="23"/>
        <v>0.17397110182839137</v>
      </c>
    </row>
    <row r="53" spans="1:25" ht="19.5" customHeight="1">
      <c r="A53" s="234" t="s">
        <v>311</v>
      </c>
      <c r="B53" s="231">
        <v>14668</v>
      </c>
      <c r="C53" s="229">
        <v>11881</v>
      </c>
      <c r="D53" s="230">
        <v>0</v>
      </c>
      <c r="E53" s="229">
        <v>0</v>
      </c>
      <c r="F53" s="230">
        <f t="shared" si="16"/>
        <v>26549</v>
      </c>
      <c r="G53" s="232">
        <f t="shared" si="17"/>
        <v>0.02801381433791525</v>
      </c>
      <c r="H53" s="231">
        <v>19799</v>
      </c>
      <c r="I53" s="229">
        <v>14285</v>
      </c>
      <c r="J53" s="230"/>
      <c r="K53" s="229"/>
      <c r="L53" s="230">
        <f t="shared" si="18"/>
        <v>34084</v>
      </c>
      <c r="M53" s="233">
        <f t="shared" si="19"/>
        <v>-0.2210714704846849</v>
      </c>
      <c r="N53" s="231">
        <v>37756</v>
      </c>
      <c r="O53" s="229">
        <v>36850</v>
      </c>
      <c r="P53" s="230"/>
      <c r="Q53" s="229"/>
      <c r="R53" s="230">
        <f t="shared" si="20"/>
        <v>74606</v>
      </c>
      <c r="S53" s="232">
        <f t="shared" si="21"/>
        <v>0.02615805840070712</v>
      </c>
      <c r="T53" s="231">
        <v>50818</v>
      </c>
      <c r="U53" s="229">
        <v>45966</v>
      </c>
      <c r="V53" s="230"/>
      <c r="W53" s="229"/>
      <c r="X53" s="213">
        <f t="shared" si="22"/>
        <v>96784</v>
      </c>
      <c r="Y53" s="228">
        <f t="shared" si="23"/>
        <v>-0.22914944618945277</v>
      </c>
    </row>
    <row r="54" spans="1:25" ht="19.5" customHeight="1">
      <c r="A54" s="234" t="s">
        <v>312</v>
      </c>
      <c r="B54" s="231">
        <v>5145</v>
      </c>
      <c r="C54" s="229">
        <v>4712</v>
      </c>
      <c r="D54" s="230">
        <v>0</v>
      </c>
      <c r="E54" s="229">
        <v>0</v>
      </c>
      <c r="F54" s="230">
        <f t="shared" si="16"/>
        <v>9857</v>
      </c>
      <c r="G54" s="232">
        <f t="shared" si="17"/>
        <v>0.010400850048168693</v>
      </c>
      <c r="H54" s="231">
        <v>4400</v>
      </c>
      <c r="I54" s="229">
        <v>3838</v>
      </c>
      <c r="J54" s="230"/>
      <c r="K54" s="229"/>
      <c r="L54" s="230">
        <f t="shared" si="18"/>
        <v>8238</v>
      </c>
      <c r="M54" s="233">
        <f t="shared" si="19"/>
        <v>0.1965282835639719</v>
      </c>
      <c r="N54" s="231">
        <v>13902</v>
      </c>
      <c r="O54" s="229">
        <v>13843</v>
      </c>
      <c r="P54" s="230"/>
      <c r="Q54" s="229"/>
      <c r="R54" s="230">
        <f t="shared" si="20"/>
        <v>27745</v>
      </c>
      <c r="S54" s="232">
        <f t="shared" si="21"/>
        <v>0.009727841330826196</v>
      </c>
      <c r="T54" s="231">
        <v>11416</v>
      </c>
      <c r="U54" s="229">
        <v>11444</v>
      </c>
      <c r="V54" s="230"/>
      <c r="W54" s="229"/>
      <c r="X54" s="213">
        <f t="shared" si="22"/>
        <v>22860</v>
      </c>
      <c r="Y54" s="228">
        <f t="shared" si="23"/>
        <v>0.21369203849518814</v>
      </c>
    </row>
    <row r="55" spans="1:25" ht="19.5" customHeight="1">
      <c r="A55" s="234" t="s">
        <v>313</v>
      </c>
      <c r="B55" s="231">
        <v>6052</v>
      </c>
      <c r="C55" s="229">
        <v>3576</v>
      </c>
      <c r="D55" s="230">
        <v>0</v>
      </c>
      <c r="E55" s="229">
        <v>0</v>
      </c>
      <c r="F55" s="230">
        <f t="shared" si="16"/>
        <v>9628</v>
      </c>
      <c r="G55" s="232">
        <f t="shared" si="17"/>
        <v>0.010159215203791028</v>
      </c>
      <c r="H55" s="231">
        <v>3868</v>
      </c>
      <c r="I55" s="229">
        <v>2633</v>
      </c>
      <c r="J55" s="230"/>
      <c r="K55" s="229"/>
      <c r="L55" s="230">
        <f t="shared" si="18"/>
        <v>6501</v>
      </c>
      <c r="M55" s="233">
        <f t="shared" si="19"/>
        <v>0.48100292262728805</v>
      </c>
      <c r="N55" s="231">
        <v>20032</v>
      </c>
      <c r="O55" s="229">
        <v>11456</v>
      </c>
      <c r="P55" s="230"/>
      <c r="Q55" s="229"/>
      <c r="R55" s="230">
        <f t="shared" si="20"/>
        <v>31488</v>
      </c>
      <c r="S55" s="232">
        <f t="shared" si="21"/>
        <v>0.011040197074249603</v>
      </c>
      <c r="T55" s="231">
        <v>13502</v>
      </c>
      <c r="U55" s="229">
        <v>8161</v>
      </c>
      <c r="V55" s="230"/>
      <c r="W55" s="229"/>
      <c r="X55" s="213">
        <f t="shared" si="22"/>
        <v>21663</v>
      </c>
      <c r="Y55" s="228">
        <f t="shared" si="23"/>
        <v>0.4535382910954162</v>
      </c>
    </row>
    <row r="56" spans="1:25" ht="19.5" customHeight="1">
      <c r="A56" s="234" t="s">
        <v>314</v>
      </c>
      <c r="B56" s="231">
        <v>4544</v>
      </c>
      <c r="C56" s="229">
        <v>4014</v>
      </c>
      <c r="D56" s="230">
        <v>0</v>
      </c>
      <c r="E56" s="229">
        <v>0</v>
      </c>
      <c r="F56" s="230">
        <f aca="true" t="shared" si="24" ref="F56:F62">SUM(B56:E56)</f>
        <v>8558</v>
      </c>
      <c r="G56" s="232">
        <f aca="true" t="shared" si="25" ref="G56:G62">F56/$F$9</f>
        <v>0.009030179031371379</v>
      </c>
      <c r="H56" s="231">
        <v>8573</v>
      </c>
      <c r="I56" s="229">
        <v>6575</v>
      </c>
      <c r="J56" s="230"/>
      <c r="K56" s="229"/>
      <c r="L56" s="230">
        <f aca="true" t="shared" si="26" ref="L56:L62">SUM(H56:K56)</f>
        <v>15148</v>
      </c>
      <c r="M56" s="233">
        <f aca="true" t="shared" si="27" ref="M56:M62">IF(ISERROR(F56/L56-1),"         /0",(F56/L56-1))</f>
        <v>-0.435040929495643</v>
      </c>
      <c r="N56" s="231">
        <v>14302</v>
      </c>
      <c r="O56" s="229">
        <v>12608</v>
      </c>
      <c r="P56" s="230"/>
      <c r="Q56" s="229"/>
      <c r="R56" s="230">
        <f aca="true" t="shared" si="28" ref="R56:R62">SUM(N56:Q56)</f>
        <v>26910</v>
      </c>
      <c r="S56" s="232">
        <f aca="true" t="shared" si="29" ref="S56:S62">R56/$R$9</f>
        <v>0.00943507695846217</v>
      </c>
      <c r="T56" s="231">
        <v>21887</v>
      </c>
      <c r="U56" s="229">
        <v>19397</v>
      </c>
      <c r="V56" s="230"/>
      <c r="W56" s="229"/>
      <c r="X56" s="213">
        <f aca="true" t="shared" si="30" ref="X56:X62">SUM(T56:W56)</f>
        <v>41284</v>
      </c>
      <c r="Y56" s="228">
        <f aca="true" t="shared" si="31" ref="Y56:Y62">IF(ISERROR(R56/X56-1),"         /0",(R56/X56-1))</f>
        <v>-0.34817362658657103</v>
      </c>
    </row>
    <row r="57" spans="1:25" ht="19.5" customHeight="1">
      <c r="A57" s="234" t="s">
        <v>315</v>
      </c>
      <c r="B57" s="231">
        <v>4114</v>
      </c>
      <c r="C57" s="229">
        <v>3054</v>
      </c>
      <c r="D57" s="230">
        <v>0</v>
      </c>
      <c r="E57" s="229">
        <v>0</v>
      </c>
      <c r="F57" s="230">
        <f t="shared" si="24"/>
        <v>7168</v>
      </c>
      <c r="G57" s="232">
        <f t="shared" si="25"/>
        <v>0.007563487181218747</v>
      </c>
      <c r="H57" s="231">
        <v>6772</v>
      </c>
      <c r="I57" s="229">
        <v>5440</v>
      </c>
      <c r="J57" s="230"/>
      <c r="K57" s="229"/>
      <c r="L57" s="230">
        <f t="shared" si="26"/>
        <v>12212</v>
      </c>
      <c r="M57" s="233">
        <f t="shared" si="27"/>
        <v>-0.4130363576809696</v>
      </c>
      <c r="N57" s="231">
        <v>11077</v>
      </c>
      <c r="O57" s="229">
        <v>10094</v>
      </c>
      <c r="P57" s="230"/>
      <c r="Q57" s="229"/>
      <c r="R57" s="230">
        <f t="shared" si="28"/>
        <v>21171</v>
      </c>
      <c r="S57" s="232">
        <f t="shared" si="29"/>
        <v>0.00742289164948356</v>
      </c>
      <c r="T57" s="231">
        <v>20177</v>
      </c>
      <c r="U57" s="229">
        <v>17770</v>
      </c>
      <c r="V57" s="230"/>
      <c r="W57" s="229"/>
      <c r="X57" s="213">
        <f t="shared" si="30"/>
        <v>37947</v>
      </c>
      <c r="Y57" s="228">
        <f t="shared" si="31"/>
        <v>-0.4420902838169025</v>
      </c>
    </row>
    <row r="58" spans="1:25" ht="19.5" customHeight="1">
      <c r="A58" s="234" t="s">
        <v>316</v>
      </c>
      <c r="B58" s="231">
        <v>3328</v>
      </c>
      <c r="C58" s="229">
        <v>2290</v>
      </c>
      <c r="D58" s="230">
        <v>0</v>
      </c>
      <c r="E58" s="229">
        <v>0</v>
      </c>
      <c r="F58" s="230">
        <f>SUM(B58:E58)</f>
        <v>5618</v>
      </c>
      <c r="G58" s="232">
        <f>F58/$F$9</f>
        <v>0.005927967492199627</v>
      </c>
      <c r="H58" s="231">
        <v>2002</v>
      </c>
      <c r="I58" s="229">
        <v>1499</v>
      </c>
      <c r="J58" s="230"/>
      <c r="K58" s="229"/>
      <c r="L58" s="230">
        <f>SUM(H58:K58)</f>
        <v>3501</v>
      </c>
      <c r="M58" s="233">
        <f>IF(ISERROR(F58/L58-1),"         /0",(F58/L58-1))</f>
        <v>0.6046843758926022</v>
      </c>
      <c r="N58" s="231">
        <v>9271</v>
      </c>
      <c r="O58" s="229">
        <v>7239</v>
      </c>
      <c r="P58" s="230"/>
      <c r="Q58" s="229"/>
      <c r="R58" s="230">
        <f>SUM(N58:Q58)</f>
        <v>16510</v>
      </c>
      <c r="S58" s="232">
        <f>R58/$R$9</f>
        <v>0.005788670404467128</v>
      </c>
      <c r="T58" s="231">
        <v>6667</v>
      </c>
      <c r="U58" s="229">
        <v>4929</v>
      </c>
      <c r="V58" s="230"/>
      <c r="W58" s="229"/>
      <c r="X58" s="213">
        <f>SUM(T58:W58)</f>
        <v>11596</v>
      </c>
      <c r="Y58" s="228">
        <f>IF(ISERROR(R58/X58-1),"         /0",(R58/X58-1))</f>
        <v>0.42376681614349776</v>
      </c>
    </row>
    <row r="59" spans="1:25" ht="19.5" customHeight="1">
      <c r="A59" s="234" t="s">
        <v>317</v>
      </c>
      <c r="B59" s="231">
        <v>2326</v>
      </c>
      <c r="C59" s="229">
        <v>1983</v>
      </c>
      <c r="D59" s="230">
        <v>0</v>
      </c>
      <c r="E59" s="229">
        <v>0</v>
      </c>
      <c r="F59" s="230">
        <f t="shared" si="24"/>
        <v>4309</v>
      </c>
      <c r="G59" s="232">
        <f t="shared" si="25"/>
        <v>0.004546744735473156</v>
      </c>
      <c r="H59" s="231">
        <v>153</v>
      </c>
      <c r="I59" s="229">
        <v>17</v>
      </c>
      <c r="J59" s="230"/>
      <c r="K59" s="229"/>
      <c r="L59" s="230">
        <f t="shared" si="26"/>
        <v>170</v>
      </c>
      <c r="M59" s="233">
        <f t="shared" si="27"/>
        <v>24.347058823529412</v>
      </c>
      <c r="N59" s="231">
        <v>5814</v>
      </c>
      <c r="O59" s="229">
        <v>5899</v>
      </c>
      <c r="P59" s="230"/>
      <c r="Q59" s="229"/>
      <c r="R59" s="230">
        <f t="shared" si="28"/>
        <v>11713</v>
      </c>
      <c r="S59" s="232">
        <f t="shared" si="29"/>
        <v>0.004106765381436916</v>
      </c>
      <c r="T59" s="231">
        <v>1034</v>
      </c>
      <c r="U59" s="229">
        <v>98</v>
      </c>
      <c r="V59" s="230"/>
      <c r="W59" s="229"/>
      <c r="X59" s="213">
        <f t="shared" si="30"/>
        <v>1132</v>
      </c>
      <c r="Y59" s="228">
        <f t="shared" si="31"/>
        <v>9.347173144876326</v>
      </c>
    </row>
    <row r="60" spans="1:25" ht="19.5" customHeight="1">
      <c r="A60" s="234" t="s">
        <v>318</v>
      </c>
      <c r="B60" s="231">
        <v>1126</v>
      </c>
      <c r="C60" s="229">
        <v>753</v>
      </c>
      <c r="D60" s="230">
        <v>2</v>
      </c>
      <c r="E60" s="229">
        <v>0</v>
      </c>
      <c r="F60" s="230">
        <f t="shared" si="24"/>
        <v>1881</v>
      </c>
      <c r="G60" s="232">
        <f t="shared" si="25"/>
        <v>0.001984782280674172</v>
      </c>
      <c r="H60" s="231">
        <v>748</v>
      </c>
      <c r="I60" s="229">
        <v>762</v>
      </c>
      <c r="J60" s="230"/>
      <c r="K60" s="229"/>
      <c r="L60" s="230">
        <f t="shared" si="26"/>
        <v>1510</v>
      </c>
      <c r="M60" s="233">
        <f t="shared" si="27"/>
        <v>0.24569536423841054</v>
      </c>
      <c r="N60" s="231">
        <v>4777</v>
      </c>
      <c r="O60" s="229">
        <v>2457</v>
      </c>
      <c r="P60" s="230">
        <v>11</v>
      </c>
      <c r="Q60" s="229">
        <v>0</v>
      </c>
      <c r="R60" s="230">
        <f t="shared" si="28"/>
        <v>7245</v>
      </c>
      <c r="S60" s="232">
        <f t="shared" si="29"/>
        <v>0.0025402130272782764</v>
      </c>
      <c r="T60" s="231">
        <v>3879</v>
      </c>
      <c r="U60" s="229">
        <v>2378</v>
      </c>
      <c r="V60" s="230">
        <v>4</v>
      </c>
      <c r="W60" s="229"/>
      <c r="X60" s="213">
        <f t="shared" si="30"/>
        <v>6261</v>
      </c>
      <c r="Y60" s="228">
        <f t="shared" si="31"/>
        <v>0.1571633924293243</v>
      </c>
    </row>
    <row r="61" spans="1:25" ht="19.5" customHeight="1">
      <c r="A61" s="234" t="s">
        <v>319</v>
      </c>
      <c r="B61" s="231">
        <v>750</v>
      </c>
      <c r="C61" s="229">
        <v>549</v>
      </c>
      <c r="D61" s="230">
        <v>0</v>
      </c>
      <c r="E61" s="229">
        <v>0</v>
      </c>
      <c r="F61" s="230">
        <f t="shared" si="24"/>
        <v>1299</v>
      </c>
      <c r="G61" s="232">
        <f t="shared" si="25"/>
        <v>0.0013706710167973148</v>
      </c>
      <c r="H61" s="231">
        <v>265</v>
      </c>
      <c r="I61" s="229">
        <v>291</v>
      </c>
      <c r="J61" s="230">
        <v>3</v>
      </c>
      <c r="K61" s="229"/>
      <c r="L61" s="230">
        <f t="shared" si="26"/>
        <v>559</v>
      </c>
      <c r="M61" s="233">
        <f t="shared" si="27"/>
        <v>1.323792486583184</v>
      </c>
      <c r="N61" s="231">
        <v>1986</v>
      </c>
      <c r="O61" s="229">
        <v>1455</v>
      </c>
      <c r="P61" s="230">
        <v>6</v>
      </c>
      <c r="Q61" s="229"/>
      <c r="R61" s="230">
        <f t="shared" si="28"/>
        <v>3447</v>
      </c>
      <c r="S61" s="232">
        <f t="shared" si="29"/>
        <v>0.001208573403040472</v>
      </c>
      <c r="T61" s="231">
        <v>1254</v>
      </c>
      <c r="U61" s="229">
        <v>1029</v>
      </c>
      <c r="V61" s="230">
        <v>3</v>
      </c>
      <c r="W61" s="229"/>
      <c r="X61" s="213">
        <f t="shared" si="30"/>
        <v>2286</v>
      </c>
      <c r="Y61" s="228">
        <f t="shared" si="31"/>
        <v>0.5078740157480315</v>
      </c>
    </row>
    <row r="62" spans="1:25" ht="19.5" customHeight="1">
      <c r="A62" s="234" t="s">
        <v>320</v>
      </c>
      <c r="B62" s="231">
        <v>741</v>
      </c>
      <c r="C62" s="229">
        <v>525</v>
      </c>
      <c r="D62" s="230">
        <v>0</v>
      </c>
      <c r="E62" s="229">
        <v>0</v>
      </c>
      <c r="F62" s="230">
        <f t="shared" si="24"/>
        <v>1266</v>
      </c>
      <c r="G62" s="232">
        <f t="shared" si="25"/>
        <v>0.0013358502750311012</v>
      </c>
      <c r="H62" s="231">
        <v>507</v>
      </c>
      <c r="I62" s="229">
        <v>387</v>
      </c>
      <c r="J62" s="230"/>
      <c r="K62" s="229"/>
      <c r="L62" s="230">
        <f t="shared" si="26"/>
        <v>894</v>
      </c>
      <c r="M62" s="233">
        <f t="shared" si="27"/>
        <v>0.41610738255033564</v>
      </c>
      <c r="N62" s="231">
        <v>2863</v>
      </c>
      <c r="O62" s="229">
        <v>1655</v>
      </c>
      <c r="P62" s="230"/>
      <c r="Q62" s="229"/>
      <c r="R62" s="230">
        <f t="shared" si="28"/>
        <v>4518</v>
      </c>
      <c r="S62" s="232">
        <f t="shared" si="29"/>
        <v>0.001584083154899</v>
      </c>
      <c r="T62" s="231">
        <v>2132</v>
      </c>
      <c r="U62" s="229">
        <v>1244</v>
      </c>
      <c r="V62" s="230"/>
      <c r="W62" s="229"/>
      <c r="X62" s="213">
        <f t="shared" si="30"/>
        <v>3376</v>
      </c>
      <c r="Y62" s="228">
        <f t="shared" si="31"/>
        <v>0.3382701421800949</v>
      </c>
    </row>
    <row r="63" spans="1:25" ht="19.5" customHeight="1">
      <c r="A63" s="234" t="s">
        <v>321</v>
      </c>
      <c r="B63" s="231">
        <v>755</v>
      </c>
      <c r="C63" s="229">
        <v>414</v>
      </c>
      <c r="D63" s="230">
        <v>0</v>
      </c>
      <c r="E63" s="229">
        <v>0</v>
      </c>
      <c r="F63" s="230">
        <f t="shared" si="16"/>
        <v>1169</v>
      </c>
      <c r="G63" s="232">
        <f t="shared" si="17"/>
        <v>0.0012334983977182917</v>
      </c>
      <c r="H63" s="231">
        <v>538</v>
      </c>
      <c r="I63" s="229">
        <v>406</v>
      </c>
      <c r="J63" s="230"/>
      <c r="K63" s="229"/>
      <c r="L63" s="230">
        <f t="shared" si="18"/>
        <v>944</v>
      </c>
      <c r="M63" s="233">
        <f t="shared" si="19"/>
        <v>0.23834745762711873</v>
      </c>
      <c r="N63" s="231">
        <v>2143</v>
      </c>
      <c r="O63" s="229">
        <v>1404</v>
      </c>
      <c r="P63" s="230"/>
      <c r="Q63" s="229"/>
      <c r="R63" s="230">
        <f t="shared" si="20"/>
        <v>3547</v>
      </c>
      <c r="S63" s="232">
        <f t="shared" si="21"/>
        <v>0.0012436350045211934</v>
      </c>
      <c r="T63" s="231">
        <v>1446</v>
      </c>
      <c r="U63" s="229">
        <v>1418</v>
      </c>
      <c r="V63" s="230"/>
      <c r="W63" s="229"/>
      <c r="X63" s="213">
        <f t="shared" si="22"/>
        <v>2864</v>
      </c>
      <c r="Y63" s="228">
        <f t="shared" si="23"/>
        <v>0.23847765363128492</v>
      </c>
    </row>
    <row r="64" spans="1:25" ht="19.5" customHeight="1">
      <c r="A64" s="234" t="s">
        <v>322</v>
      </c>
      <c r="B64" s="231">
        <v>608</v>
      </c>
      <c r="C64" s="229">
        <v>357</v>
      </c>
      <c r="D64" s="230">
        <v>0</v>
      </c>
      <c r="E64" s="229">
        <v>0</v>
      </c>
      <c r="F64" s="230">
        <f t="shared" si="16"/>
        <v>965</v>
      </c>
      <c r="G64" s="232">
        <f t="shared" si="17"/>
        <v>0.0010182429031635172</v>
      </c>
      <c r="H64" s="231">
        <v>1</v>
      </c>
      <c r="I64" s="229"/>
      <c r="J64" s="230"/>
      <c r="K64" s="229"/>
      <c r="L64" s="230">
        <f t="shared" si="18"/>
        <v>1</v>
      </c>
      <c r="M64" s="233"/>
      <c r="N64" s="231">
        <v>1883</v>
      </c>
      <c r="O64" s="229">
        <v>1073</v>
      </c>
      <c r="P64" s="230"/>
      <c r="Q64" s="229"/>
      <c r="R64" s="230">
        <f t="shared" si="20"/>
        <v>2956</v>
      </c>
      <c r="S64" s="232">
        <f t="shared" si="21"/>
        <v>0.001036420939770129</v>
      </c>
      <c r="T64" s="231">
        <v>1</v>
      </c>
      <c r="U64" s="229"/>
      <c r="V64" s="230"/>
      <c r="W64" s="229"/>
      <c r="X64" s="213">
        <f t="shared" si="22"/>
        <v>1</v>
      </c>
      <c r="Y64" s="228"/>
    </row>
    <row r="65" spans="1:25" ht="19.5" customHeight="1">
      <c r="A65" s="234" t="s">
        <v>323</v>
      </c>
      <c r="B65" s="231">
        <v>495</v>
      </c>
      <c r="C65" s="229">
        <v>362</v>
      </c>
      <c r="D65" s="230">
        <v>2</v>
      </c>
      <c r="E65" s="229">
        <v>0</v>
      </c>
      <c r="F65" s="230">
        <f t="shared" si="16"/>
        <v>859</v>
      </c>
      <c r="G65" s="232">
        <f t="shared" si="17"/>
        <v>0.0009063944599144675</v>
      </c>
      <c r="H65" s="231">
        <v>367</v>
      </c>
      <c r="I65" s="229">
        <v>238</v>
      </c>
      <c r="J65" s="230"/>
      <c r="K65" s="229"/>
      <c r="L65" s="230">
        <f t="shared" si="18"/>
        <v>605</v>
      </c>
      <c r="M65" s="233">
        <f t="shared" si="19"/>
        <v>0.41983471074380163</v>
      </c>
      <c r="N65" s="231">
        <v>1343</v>
      </c>
      <c r="O65" s="229">
        <v>1335</v>
      </c>
      <c r="P65" s="230">
        <v>2</v>
      </c>
      <c r="Q65" s="229">
        <v>0</v>
      </c>
      <c r="R65" s="230">
        <f t="shared" si="20"/>
        <v>2680</v>
      </c>
      <c r="S65" s="232">
        <f t="shared" si="21"/>
        <v>0.0009396509196833376</v>
      </c>
      <c r="T65" s="231">
        <v>1130</v>
      </c>
      <c r="U65" s="229">
        <v>1088</v>
      </c>
      <c r="V65" s="230">
        <v>17</v>
      </c>
      <c r="W65" s="229">
        <v>0</v>
      </c>
      <c r="X65" s="213">
        <f t="shared" si="22"/>
        <v>2235</v>
      </c>
      <c r="Y65" s="228">
        <f t="shared" si="23"/>
        <v>0.19910514541387014</v>
      </c>
    </row>
    <row r="66" spans="1:25" ht="19.5" customHeight="1" thickBot="1">
      <c r="A66" s="234" t="s">
        <v>272</v>
      </c>
      <c r="B66" s="231">
        <v>18635</v>
      </c>
      <c r="C66" s="229">
        <v>16045</v>
      </c>
      <c r="D66" s="230">
        <v>4</v>
      </c>
      <c r="E66" s="229">
        <v>0</v>
      </c>
      <c r="F66" s="230">
        <f t="shared" si="16"/>
        <v>34684</v>
      </c>
      <c r="G66" s="232">
        <f t="shared" si="17"/>
        <v>0.036597654770283344</v>
      </c>
      <c r="H66" s="231">
        <v>6582</v>
      </c>
      <c r="I66" s="229">
        <v>4695</v>
      </c>
      <c r="J66" s="230">
        <v>4</v>
      </c>
      <c r="K66" s="229"/>
      <c r="L66" s="230">
        <f t="shared" si="18"/>
        <v>11281</v>
      </c>
      <c r="M66" s="233">
        <f t="shared" si="19"/>
        <v>2.0745501285347046</v>
      </c>
      <c r="N66" s="231">
        <v>59591</v>
      </c>
      <c r="O66" s="229">
        <v>48672</v>
      </c>
      <c r="P66" s="230">
        <v>44</v>
      </c>
      <c r="Q66" s="229">
        <v>27</v>
      </c>
      <c r="R66" s="230">
        <f t="shared" si="20"/>
        <v>108334</v>
      </c>
      <c r="S66" s="232">
        <f t="shared" si="21"/>
        <v>0.037983635348124885</v>
      </c>
      <c r="T66" s="231">
        <v>25653</v>
      </c>
      <c r="U66" s="229">
        <v>16100</v>
      </c>
      <c r="V66" s="230">
        <v>18</v>
      </c>
      <c r="W66" s="229">
        <v>0</v>
      </c>
      <c r="X66" s="213">
        <f t="shared" si="22"/>
        <v>41771</v>
      </c>
      <c r="Y66" s="228">
        <f t="shared" si="23"/>
        <v>1.593521821359316</v>
      </c>
    </row>
    <row r="67" spans="1:25" s="220" customFormat="1" ht="19.5" customHeight="1">
      <c r="A67" s="227" t="s">
        <v>54</v>
      </c>
      <c r="B67" s="224">
        <f>SUM(B68:B88)</f>
        <v>136971</v>
      </c>
      <c r="C67" s="223">
        <f>SUM(C68:C88)</f>
        <v>132268</v>
      </c>
      <c r="D67" s="222">
        <f>SUM(D68:D88)</f>
        <v>682</v>
      </c>
      <c r="E67" s="223">
        <f>SUM(E68:E88)</f>
        <v>607</v>
      </c>
      <c r="F67" s="222">
        <f t="shared" si="16"/>
        <v>270528</v>
      </c>
      <c r="G67" s="225">
        <f t="shared" si="17"/>
        <v>0.2854541099554611</v>
      </c>
      <c r="H67" s="224">
        <f>SUM(H68:H88)</f>
        <v>118160</v>
      </c>
      <c r="I67" s="223">
        <f>SUM(I68:I88)</f>
        <v>106329</v>
      </c>
      <c r="J67" s="222">
        <f>SUM(J68:J88)</f>
        <v>3625</v>
      </c>
      <c r="K67" s="223">
        <f>SUM(K68:K88)</f>
        <v>3524</v>
      </c>
      <c r="L67" s="222">
        <f t="shared" si="18"/>
        <v>231638</v>
      </c>
      <c r="M67" s="226">
        <f t="shared" si="19"/>
        <v>0.16789127863303954</v>
      </c>
      <c r="N67" s="224">
        <f>SUM(N68:N88)</f>
        <v>423908</v>
      </c>
      <c r="O67" s="223">
        <f>SUM(O68:O88)</f>
        <v>396756</v>
      </c>
      <c r="P67" s="222">
        <f>SUM(P68:P88)</f>
        <v>3902</v>
      </c>
      <c r="Q67" s="223">
        <f>SUM(Q68:Q88)</f>
        <v>4210</v>
      </c>
      <c r="R67" s="222">
        <f t="shared" si="20"/>
        <v>828776</v>
      </c>
      <c r="S67" s="225">
        <f t="shared" si="21"/>
        <v>0.2905821382878649</v>
      </c>
      <c r="T67" s="224">
        <f>SUM(T68:T88)</f>
        <v>369694</v>
      </c>
      <c r="U67" s="223">
        <f>SUM(U68:U88)</f>
        <v>346605</v>
      </c>
      <c r="V67" s="222">
        <f>SUM(V68:V88)</f>
        <v>12622</v>
      </c>
      <c r="W67" s="223">
        <f>SUM(W68:W88)</f>
        <v>13309</v>
      </c>
      <c r="X67" s="222">
        <f t="shared" si="22"/>
        <v>742230</v>
      </c>
      <c r="Y67" s="221">
        <f t="shared" si="23"/>
        <v>0.11660267033129901</v>
      </c>
    </row>
    <row r="68" spans="1:25" s="204" customFormat="1" ht="19.5" customHeight="1">
      <c r="A68" s="219" t="s">
        <v>324</v>
      </c>
      <c r="B68" s="217">
        <v>30867</v>
      </c>
      <c r="C68" s="214">
        <v>28682</v>
      </c>
      <c r="D68" s="213">
        <v>341</v>
      </c>
      <c r="E68" s="214">
        <v>296</v>
      </c>
      <c r="F68" s="213">
        <f t="shared" si="16"/>
        <v>60186</v>
      </c>
      <c r="G68" s="216">
        <f t="shared" si="17"/>
        <v>0.063506701937616</v>
      </c>
      <c r="H68" s="217">
        <v>24311</v>
      </c>
      <c r="I68" s="214">
        <v>20619</v>
      </c>
      <c r="J68" s="213">
        <v>1617</v>
      </c>
      <c r="K68" s="214">
        <v>1645</v>
      </c>
      <c r="L68" s="213">
        <f t="shared" si="18"/>
        <v>48192</v>
      </c>
      <c r="M68" s="218">
        <f t="shared" si="19"/>
        <v>0.24887948207171307</v>
      </c>
      <c r="N68" s="217">
        <v>90462</v>
      </c>
      <c r="O68" s="214">
        <v>84055</v>
      </c>
      <c r="P68" s="213">
        <v>2937</v>
      </c>
      <c r="Q68" s="214">
        <v>3100</v>
      </c>
      <c r="R68" s="213">
        <f t="shared" si="20"/>
        <v>180554</v>
      </c>
      <c r="S68" s="216">
        <f t="shared" si="21"/>
        <v>0.063305123937502</v>
      </c>
      <c r="T68" s="215">
        <v>81604</v>
      </c>
      <c r="U68" s="214">
        <v>76547</v>
      </c>
      <c r="V68" s="213">
        <v>5271</v>
      </c>
      <c r="W68" s="214">
        <v>5302</v>
      </c>
      <c r="X68" s="213">
        <f t="shared" si="22"/>
        <v>168724</v>
      </c>
      <c r="Y68" s="212">
        <f t="shared" si="23"/>
        <v>0.07011450653137663</v>
      </c>
    </row>
    <row r="69" spans="1:25" s="204" customFormat="1" ht="19.5" customHeight="1">
      <c r="A69" s="219" t="s">
        <v>325</v>
      </c>
      <c r="B69" s="217">
        <v>17671</v>
      </c>
      <c r="C69" s="214">
        <v>17840</v>
      </c>
      <c r="D69" s="213">
        <v>0</v>
      </c>
      <c r="E69" s="214">
        <v>0</v>
      </c>
      <c r="F69" s="213">
        <f t="shared" si="16"/>
        <v>35511</v>
      </c>
      <c r="G69" s="216">
        <f t="shared" si="17"/>
        <v>0.03747028366242452</v>
      </c>
      <c r="H69" s="217">
        <v>17535</v>
      </c>
      <c r="I69" s="214">
        <v>18885</v>
      </c>
      <c r="J69" s="213"/>
      <c r="K69" s="214"/>
      <c r="L69" s="213">
        <f t="shared" si="18"/>
        <v>36420</v>
      </c>
      <c r="M69" s="218">
        <f t="shared" si="19"/>
        <v>-0.024958813838550253</v>
      </c>
      <c r="N69" s="217">
        <v>51767</v>
      </c>
      <c r="O69" s="214">
        <v>51373</v>
      </c>
      <c r="P69" s="213">
        <v>0</v>
      </c>
      <c r="Q69" s="214">
        <v>0</v>
      </c>
      <c r="R69" s="213">
        <f t="shared" si="20"/>
        <v>103140</v>
      </c>
      <c r="S69" s="216">
        <f t="shared" si="21"/>
        <v>0.03616253576721621</v>
      </c>
      <c r="T69" s="215">
        <v>47130</v>
      </c>
      <c r="U69" s="214">
        <v>52494</v>
      </c>
      <c r="V69" s="213">
        <v>54</v>
      </c>
      <c r="W69" s="214">
        <v>21</v>
      </c>
      <c r="X69" s="213">
        <f t="shared" si="22"/>
        <v>99699</v>
      </c>
      <c r="Y69" s="212">
        <f t="shared" si="23"/>
        <v>0.034513886799265814</v>
      </c>
    </row>
    <row r="70" spans="1:25" s="204" customFormat="1" ht="19.5" customHeight="1">
      <c r="A70" s="219" t="s">
        <v>326</v>
      </c>
      <c r="B70" s="217">
        <v>13697</v>
      </c>
      <c r="C70" s="214">
        <v>12808</v>
      </c>
      <c r="D70" s="213">
        <v>7</v>
      </c>
      <c r="E70" s="214">
        <v>2</v>
      </c>
      <c r="F70" s="213">
        <f t="shared" si="16"/>
        <v>26514</v>
      </c>
      <c r="G70" s="216">
        <f t="shared" si="17"/>
        <v>0.027976883248163206</v>
      </c>
      <c r="H70" s="217">
        <v>12482</v>
      </c>
      <c r="I70" s="214">
        <v>10595</v>
      </c>
      <c r="J70" s="213">
        <v>535</v>
      </c>
      <c r="K70" s="214">
        <v>555</v>
      </c>
      <c r="L70" s="213">
        <f t="shared" si="18"/>
        <v>24167</v>
      </c>
      <c r="M70" s="218">
        <f t="shared" si="19"/>
        <v>0.0971159018496297</v>
      </c>
      <c r="N70" s="217">
        <v>46658</v>
      </c>
      <c r="O70" s="214">
        <v>42269</v>
      </c>
      <c r="P70" s="213">
        <v>188</v>
      </c>
      <c r="Q70" s="214">
        <v>243</v>
      </c>
      <c r="R70" s="213">
        <f t="shared" si="20"/>
        <v>89358</v>
      </c>
      <c r="S70" s="216">
        <f t="shared" si="21"/>
        <v>0.031330345851143165</v>
      </c>
      <c r="T70" s="215">
        <v>40581</v>
      </c>
      <c r="U70" s="214">
        <v>35174</v>
      </c>
      <c r="V70" s="213">
        <v>1968</v>
      </c>
      <c r="W70" s="214">
        <v>2089</v>
      </c>
      <c r="X70" s="213">
        <f t="shared" si="22"/>
        <v>79812</v>
      </c>
      <c r="Y70" s="212">
        <f t="shared" si="23"/>
        <v>0.11960607427454528</v>
      </c>
    </row>
    <row r="71" spans="1:25" s="204" customFormat="1" ht="19.5" customHeight="1">
      <c r="A71" s="219" t="s">
        <v>327</v>
      </c>
      <c r="B71" s="217">
        <v>7419</v>
      </c>
      <c r="C71" s="214">
        <v>8959</v>
      </c>
      <c r="D71" s="213">
        <v>298</v>
      </c>
      <c r="E71" s="214">
        <v>298</v>
      </c>
      <c r="F71" s="213">
        <f aca="true" t="shared" si="32" ref="F71:F79">SUM(B71:E71)</f>
        <v>16974</v>
      </c>
      <c r="G71" s="216">
        <f aca="true" t="shared" si="33" ref="G71:G79">F71/$F$9</f>
        <v>0.017910523355748748</v>
      </c>
      <c r="H71" s="217">
        <v>7736</v>
      </c>
      <c r="I71" s="214">
        <v>7191</v>
      </c>
      <c r="J71" s="213">
        <v>561</v>
      </c>
      <c r="K71" s="214">
        <v>530</v>
      </c>
      <c r="L71" s="213">
        <f aca="true" t="shared" si="34" ref="L71:L79">SUM(H71:K71)</f>
        <v>16018</v>
      </c>
      <c r="M71" s="218">
        <f aca="true" t="shared" si="35" ref="M71:M79">IF(ISERROR(F71/L71-1),"         /0",(F71/L71-1))</f>
        <v>0.05968285678611562</v>
      </c>
      <c r="N71" s="217">
        <v>24976</v>
      </c>
      <c r="O71" s="214">
        <v>28290</v>
      </c>
      <c r="P71" s="213">
        <v>298</v>
      </c>
      <c r="Q71" s="214">
        <v>298</v>
      </c>
      <c r="R71" s="213">
        <f aca="true" t="shared" si="36" ref="R71:R79">SUM(N71:Q71)</f>
        <v>53862</v>
      </c>
      <c r="S71" s="216">
        <f aca="true" t="shared" si="37" ref="S71:S79">R71/$R$9</f>
        <v>0.018884879789546245</v>
      </c>
      <c r="T71" s="215">
        <v>26358</v>
      </c>
      <c r="U71" s="214">
        <v>23495</v>
      </c>
      <c r="V71" s="213">
        <v>2078</v>
      </c>
      <c r="W71" s="214">
        <v>2480</v>
      </c>
      <c r="X71" s="213">
        <f aca="true" t="shared" si="38" ref="X71:X79">SUM(T71:W71)</f>
        <v>54411</v>
      </c>
      <c r="Y71" s="212">
        <f aca="true" t="shared" si="39" ref="Y71:Y79">IF(ISERROR(R71/X71-1),"         /0",(R71/X71-1))</f>
        <v>-0.01008987153332963</v>
      </c>
    </row>
    <row r="72" spans="1:25" s="204" customFormat="1" ht="19.5" customHeight="1">
      <c r="A72" s="219" t="s">
        <v>328</v>
      </c>
      <c r="B72" s="217">
        <v>8943</v>
      </c>
      <c r="C72" s="214">
        <v>7455</v>
      </c>
      <c r="D72" s="213">
        <v>2</v>
      </c>
      <c r="E72" s="214">
        <v>2</v>
      </c>
      <c r="F72" s="213">
        <f t="shared" si="32"/>
        <v>16402</v>
      </c>
      <c r="G72" s="216">
        <f t="shared" si="33"/>
        <v>0.017306963831801046</v>
      </c>
      <c r="H72" s="217">
        <v>8640</v>
      </c>
      <c r="I72" s="214">
        <v>6919</v>
      </c>
      <c r="J72" s="213">
        <v>558</v>
      </c>
      <c r="K72" s="214">
        <v>646</v>
      </c>
      <c r="L72" s="213">
        <f t="shared" si="34"/>
        <v>16763</v>
      </c>
      <c r="M72" s="218">
        <f t="shared" si="35"/>
        <v>-0.021535524667422257</v>
      </c>
      <c r="N72" s="217">
        <v>29047</v>
      </c>
      <c r="O72" s="214">
        <v>23283</v>
      </c>
      <c r="P72" s="213">
        <v>272</v>
      </c>
      <c r="Q72" s="214">
        <v>413</v>
      </c>
      <c r="R72" s="213">
        <f t="shared" si="36"/>
        <v>53015</v>
      </c>
      <c r="S72" s="216">
        <f t="shared" si="37"/>
        <v>0.018587908025004533</v>
      </c>
      <c r="T72" s="215">
        <v>27990</v>
      </c>
      <c r="U72" s="214">
        <v>22285</v>
      </c>
      <c r="V72" s="213">
        <v>2155</v>
      </c>
      <c r="W72" s="214">
        <v>2231</v>
      </c>
      <c r="X72" s="213">
        <f t="shared" si="38"/>
        <v>54661</v>
      </c>
      <c r="Y72" s="212">
        <f t="shared" si="39"/>
        <v>-0.030112877554380635</v>
      </c>
    </row>
    <row r="73" spans="1:25" s="204" customFormat="1" ht="19.5" customHeight="1">
      <c r="A73" s="219" t="s">
        <v>329</v>
      </c>
      <c r="B73" s="217">
        <v>5687</v>
      </c>
      <c r="C73" s="214">
        <v>5833</v>
      </c>
      <c r="D73" s="213">
        <v>0</v>
      </c>
      <c r="E73" s="214">
        <v>0</v>
      </c>
      <c r="F73" s="213">
        <f t="shared" si="32"/>
        <v>11520</v>
      </c>
      <c r="G73" s="216">
        <f t="shared" si="33"/>
        <v>0.012155604398387271</v>
      </c>
      <c r="H73" s="217">
        <v>4529</v>
      </c>
      <c r="I73" s="214">
        <v>5315</v>
      </c>
      <c r="J73" s="213">
        <v>258</v>
      </c>
      <c r="K73" s="214">
        <v>112</v>
      </c>
      <c r="L73" s="213">
        <f t="shared" si="34"/>
        <v>10214</v>
      </c>
      <c r="M73" s="218">
        <f t="shared" si="35"/>
        <v>0.12786371646759354</v>
      </c>
      <c r="N73" s="217">
        <v>17691</v>
      </c>
      <c r="O73" s="214">
        <v>16129</v>
      </c>
      <c r="P73" s="213">
        <v>28</v>
      </c>
      <c r="Q73" s="214">
        <v>0</v>
      </c>
      <c r="R73" s="213">
        <f t="shared" si="36"/>
        <v>33848</v>
      </c>
      <c r="S73" s="216">
        <f t="shared" si="37"/>
        <v>0.011867650869194632</v>
      </c>
      <c r="T73" s="215">
        <v>13818</v>
      </c>
      <c r="U73" s="214">
        <v>14758</v>
      </c>
      <c r="V73" s="213">
        <v>258</v>
      </c>
      <c r="W73" s="214">
        <v>112</v>
      </c>
      <c r="X73" s="213">
        <f t="shared" si="38"/>
        <v>28946</v>
      </c>
      <c r="Y73" s="212">
        <f t="shared" si="39"/>
        <v>0.16934982380985275</v>
      </c>
    </row>
    <row r="74" spans="1:25" s="204" customFormat="1" ht="19.5" customHeight="1">
      <c r="A74" s="219" t="s">
        <v>330</v>
      </c>
      <c r="B74" s="217">
        <v>5272</v>
      </c>
      <c r="C74" s="214">
        <v>4315</v>
      </c>
      <c r="D74" s="213">
        <v>0</v>
      </c>
      <c r="E74" s="214">
        <v>0</v>
      </c>
      <c r="F74" s="213">
        <f t="shared" si="32"/>
        <v>9587</v>
      </c>
      <c r="G74" s="216">
        <f t="shared" si="33"/>
        <v>0.010115953070081491</v>
      </c>
      <c r="H74" s="217">
        <v>4338</v>
      </c>
      <c r="I74" s="214">
        <v>3961</v>
      </c>
      <c r="J74" s="213"/>
      <c r="K74" s="214">
        <v>5</v>
      </c>
      <c r="L74" s="213">
        <f t="shared" si="34"/>
        <v>8304</v>
      </c>
      <c r="M74" s="218">
        <f t="shared" si="35"/>
        <v>0.1545038535645471</v>
      </c>
      <c r="N74" s="217">
        <v>17105</v>
      </c>
      <c r="O74" s="214">
        <v>13747</v>
      </c>
      <c r="P74" s="213"/>
      <c r="Q74" s="214"/>
      <c r="R74" s="213">
        <f t="shared" si="36"/>
        <v>30852</v>
      </c>
      <c r="S74" s="216">
        <f t="shared" si="37"/>
        <v>0.010817205288832213</v>
      </c>
      <c r="T74" s="215">
        <v>13317</v>
      </c>
      <c r="U74" s="214">
        <v>11458</v>
      </c>
      <c r="V74" s="213"/>
      <c r="W74" s="214">
        <v>5</v>
      </c>
      <c r="X74" s="213">
        <f t="shared" si="38"/>
        <v>24780</v>
      </c>
      <c r="Y74" s="212">
        <f t="shared" si="39"/>
        <v>0.24503631961259087</v>
      </c>
    </row>
    <row r="75" spans="1:25" s="204" customFormat="1" ht="19.5" customHeight="1">
      <c r="A75" s="219" t="s">
        <v>331</v>
      </c>
      <c r="B75" s="217">
        <v>4107</v>
      </c>
      <c r="C75" s="214">
        <v>3642</v>
      </c>
      <c r="D75" s="213">
        <v>0</v>
      </c>
      <c r="E75" s="214">
        <v>0</v>
      </c>
      <c r="F75" s="213">
        <f t="shared" si="32"/>
        <v>7749</v>
      </c>
      <c r="G75" s="216">
        <f t="shared" si="33"/>
        <v>0.008176543271102689</v>
      </c>
      <c r="H75" s="217">
        <v>3311</v>
      </c>
      <c r="I75" s="214">
        <v>2787</v>
      </c>
      <c r="J75" s="213"/>
      <c r="K75" s="214"/>
      <c r="L75" s="213">
        <f t="shared" si="34"/>
        <v>6098</v>
      </c>
      <c r="M75" s="218">
        <f t="shared" si="35"/>
        <v>0.2707445063955396</v>
      </c>
      <c r="N75" s="217">
        <v>13657</v>
      </c>
      <c r="O75" s="214">
        <v>12012</v>
      </c>
      <c r="P75" s="213">
        <v>3</v>
      </c>
      <c r="Q75" s="214"/>
      <c r="R75" s="213">
        <f t="shared" si="36"/>
        <v>25672</v>
      </c>
      <c r="S75" s="216">
        <f t="shared" si="37"/>
        <v>0.009001014332130837</v>
      </c>
      <c r="T75" s="215">
        <v>11829</v>
      </c>
      <c r="U75" s="214">
        <v>11020</v>
      </c>
      <c r="V75" s="213"/>
      <c r="W75" s="214">
        <v>0</v>
      </c>
      <c r="X75" s="213">
        <f t="shared" si="38"/>
        <v>22849</v>
      </c>
      <c r="Y75" s="212">
        <f t="shared" si="39"/>
        <v>0.12355026478182851</v>
      </c>
    </row>
    <row r="76" spans="1:25" s="204" customFormat="1" ht="19.5" customHeight="1">
      <c r="A76" s="219" t="s">
        <v>332</v>
      </c>
      <c r="B76" s="217">
        <v>3383</v>
      </c>
      <c r="C76" s="214">
        <v>2719</v>
      </c>
      <c r="D76" s="213">
        <v>0</v>
      </c>
      <c r="E76" s="214">
        <v>0</v>
      </c>
      <c r="F76" s="213">
        <f t="shared" si="32"/>
        <v>6102</v>
      </c>
      <c r="G76" s="216">
        <f t="shared" si="33"/>
        <v>0.006438671704770758</v>
      </c>
      <c r="H76" s="217">
        <v>3135</v>
      </c>
      <c r="I76" s="214">
        <v>2444</v>
      </c>
      <c r="J76" s="213"/>
      <c r="K76" s="214"/>
      <c r="L76" s="213">
        <f t="shared" si="34"/>
        <v>5579</v>
      </c>
      <c r="M76" s="218">
        <f t="shared" si="35"/>
        <v>0.09374439863774864</v>
      </c>
      <c r="N76" s="217">
        <v>11482</v>
      </c>
      <c r="O76" s="214">
        <v>8980</v>
      </c>
      <c r="P76" s="213">
        <v>2</v>
      </c>
      <c r="Q76" s="214"/>
      <c r="R76" s="213">
        <f t="shared" si="36"/>
        <v>20464</v>
      </c>
      <c r="S76" s="216">
        <f t="shared" si="37"/>
        <v>0.007175006127014859</v>
      </c>
      <c r="T76" s="215">
        <v>10405</v>
      </c>
      <c r="U76" s="214">
        <v>8331</v>
      </c>
      <c r="V76" s="213"/>
      <c r="W76" s="214"/>
      <c r="X76" s="213">
        <f t="shared" si="38"/>
        <v>18736</v>
      </c>
      <c r="Y76" s="212">
        <f t="shared" si="39"/>
        <v>0.09222886421861665</v>
      </c>
    </row>
    <row r="77" spans="1:25" s="204" customFormat="1" ht="19.5" customHeight="1">
      <c r="A77" s="219" t="s">
        <v>333</v>
      </c>
      <c r="B77" s="217">
        <v>2874</v>
      </c>
      <c r="C77" s="214">
        <v>2994</v>
      </c>
      <c r="D77" s="213">
        <v>0</v>
      </c>
      <c r="E77" s="214">
        <v>0</v>
      </c>
      <c r="F77" s="213">
        <f t="shared" si="32"/>
        <v>5868</v>
      </c>
      <c r="G77" s="216">
        <f t="shared" si="33"/>
        <v>0.006191760990428517</v>
      </c>
      <c r="H77" s="217">
        <v>1364</v>
      </c>
      <c r="I77" s="214">
        <v>1114</v>
      </c>
      <c r="J77" s="213">
        <v>0</v>
      </c>
      <c r="K77" s="214">
        <v>0</v>
      </c>
      <c r="L77" s="213">
        <f t="shared" si="34"/>
        <v>2478</v>
      </c>
      <c r="M77" s="218">
        <f t="shared" si="35"/>
        <v>1.3680387409200967</v>
      </c>
      <c r="N77" s="217">
        <v>9192</v>
      </c>
      <c r="O77" s="214">
        <v>10556</v>
      </c>
      <c r="P77" s="213"/>
      <c r="Q77" s="214"/>
      <c r="R77" s="213">
        <f t="shared" si="36"/>
        <v>19748</v>
      </c>
      <c r="S77" s="216">
        <f t="shared" si="37"/>
        <v>0.006923965060412892</v>
      </c>
      <c r="T77" s="215">
        <v>5044</v>
      </c>
      <c r="U77" s="214">
        <v>5534</v>
      </c>
      <c r="V77" s="213">
        <v>4</v>
      </c>
      <c r="W77" s="214">
        <v>5</v>
      </c>
      <c r="X77" s="213">
        <f t="shared" si="38"/>
        <v>10587</v>
      </c>
      <c r="Y77" s="212">
        <f t="shared" si="39"/>
        <v>0.8653065079814868</v>
      </c>
    </row>
    <row r="78" spans="1:25" s="204" customFormat="1" ht="19.5" customHeight="1">
      <c r="A78" s="219" t="s">
        <v>334</v>
      </c>
      <c r="B78" s="217">
        <v>2917</v>
      </c>
      <c r="C78" s="214">
        <v>2865</v>
      </c>
      <c r="D78" s="213">
        <v>0</v>
      </c>
      <c r="E78" s="214">
        <v>0</v>
      </c>
      <c r="F78" s="213">
        <f t="shared" si="32"/>
        <v>5782</v>
      </c>
      <c r="G78" s="216">
        <f t="shared" si="33"/>
        <v>0.006101016027037778</v>
      </c>
      <c r="H78" s="217">
        <v>4222</v>
      </c>
      <c r="I78" s="214">
        <v>3153</v>
      </c>
      <c r="J78" s="213"/>
      <c r="K78" s="214"/>
      <c r="L78" s="213">
        <f t="shared" si="34"/>
        <v>7375</v>
      </c>
      <c r="M78" s="218">
        <f t="shared" si="35"/>
        <v>-0.21599999999999997</v>
      </c>
      <c r="N78" s="217">
        <v>9007</v>
      </c>
      <c r="O78" s="214">
        <v>8949</v>
      </c>
      <c r="P78" s="213"/>
      <c r="Q78" s="214"/>
      <c r="R78" s="213">
        <f t="shared" si="36"/>
        <v>17956</v>
      </c>
      <c r="S78" s="216">
        <f t="shared" si="37"/>
        <v>0.006295661161878362</v>
      </c>
      <c r="T78" s="215">
        <v>12615</v>
      </c>
      <c r="U78" s="214">
        <v>10102</v>
      </c>
      <c r="V78" s="213"/>
      <c r="W78" s="214"/>
      <c r="X78" s="213">
        <f t="shared" si="38"/>
        <v>22717</v>
      </c>
      <c r="Y78" s="212">
        <f t="shared" si="39"/>
        <v>-0.20957872958577273</v>
      </c>
    </row>
    <row r="79" spans="1:25" s="204" customFormat="1" ht="19.5" customHeight="1">
      <c r="A79" s="219" t="s">
        <v>335</v>
      </c>
      <c r="B79" s="217">
        <v>2786</v>
      </c>
      <c r="C79" s="214">
        <v>2732</v>
      </c>
      <c r="D79" s="213">
        <v>0</v>
      </c>
      <c r="E79" s="214">
        <v>0</v>
      </c>
      <c r="F79" s="213">
        <f t="shared" si="32"/>
        <v>5518</v>
      </c>
      <c r="G79" s="216">
        <f t="shared" si="33"/>
        <v>0.00582245009290807</v>
      </c>
      <c r="H79" s="217">
        <v>1455</v>
      </c>
      <c r="I79" s="214">
        <v>1717</v>
      </c>
      <c r="J79" s="213"/>
      <c r="K79" s="214"/>
      <c r="L79" s="213">
        <f t="shared" si="34"/>
        <v>3172</v>
      </c>
      <c r="M79" s="218">
        <f t="shared" si="35"/>
        <v>0.7395964691046659</v>
      </c>
      <c r="N79" s="217">
        <v>7282</v>
      </c>
      <c r="O79" s="214">
        <v>7082</v>
      </c>
      <c r="P79" s="213"/>
      <c r="Q79" s="214"/>
      <c r="R79" s="213">
        <f t="shared" si="36"/>
        <v>14364</v>
      </c>
      <c r="S79" s="216">
        <f t="shared" si="37"/>
        <v>0.005036248436690844</v>
      </c>
      <c r="T79" s="215">
        <v>4559</v>
      </c>
      <c r="U79" s="214">
        <v>4685</v>
      </c>
      <c r="V79" s="213"/>
      <c r="W79" s="214"/>
      <c r="X79" s="213">
        <f t="shared" si="38"/>
        <v>9244</v>
      </c>
      <c r="Y79" s="212">
        <f t="shared" si="39"/>
        <v>0.5538727823453051</v>
      </c>
    </row>
    <row r="80" spans="1:25" s="204" customFormat="1" ht="19.5" customHeight="1">
      <c r="A80" s="219" t="s">
        <v>336</v>
      </c>
      <c r="B80" s="217">
        <v>2125</v>
      </c>
      <c r="C80" s="214">
        <v>2486</v>
      </c>
      <c r="D80" s="213">
        <v>0</v>
      </c>
      <c r="E80" s="214">
        <v>0</v>
      </c>
      <c r="F80" s="213">
        <f t="shared" si="16"/>
        <v>4611</v>
      </c>
      <c r="G80" s="216">
        <f t="shared" si="17"/>
        <v>0.004865407281333656</v>
      </c>
      <c r="H80" s="217">
        <v>1377</v>
      </c>
      <c r="I80" s="214">
        <v>2375</v>
      </c>
      <c r="J80" s="213"/>
      <c r="K80" s="214"/>
      <c r="L80" s="213">
        <f t="shared" si="18"/>
        <v>3752</v>
      </c>
      <c r="M80" s="218">
        <f t="shared" si="19"/>
        <v>0.22894456289978682</v>
      </c>
      <c r="N80" s="217">
        <v>6015</v>
      </c>
      <c r="O80" s="214">
        <v>7913</v>
      </c>
      <c r="P80" s="213">
        <v>0</v>
      </c>
      <c r="Q80" s="214">
        <v>0</v>
      </c>
      <c r="R80" s="213">
        <f t="shared" si="20"/>
        <v>13928</v>
      </c>
      <c r="S80" s="216">
        <f t="shared" si="21"/>
        <v>0.004883379854234898</v>
      </c>
      <c r="T80" s="215">
        <v>4333</v>
      </c>
      <c r="U80" s="214">
        <v>6593</v>
      </c>
      <c r="V80" s="213"/>
      <c r="W80" s="214"/>
      <c r="X80" s="213">
        <f t="shared" si="22"/>
        <v>10926</v>
      </c>
      <c r="Y80" s="212">
        <f t="shared" si="23"/>
        <v>0.27475745927146256</v>
      </c>
    </row>
    <row r="81" spans="1:25" s="204" customFormat="1" ht="19.5" customHeight="1">
      <c r="A81" s="219" t="s">
        <v>337</v>
      </c>
      <c r="B81" s="217">
        <v>2211</v>
      </c>
      <c r="C81" s="214">
        <v>2262</v>
      </c>
      <c r="D81" s="213">
        <v>0</v>
      </c>
      <c r="E81" s="214">
        <v>0</v>
      </c>
      <c r="F81" s="213">
        <f>SUM(B81:E81)</f>
        <v>4473</v>
      </c>
      <c r="G81" s="216">
        <f>F81/$F$9</f>
        <v>0.004719793270311308</v>
      </c>
      <c r="H81" s="217">
        <v>2400</v>
      </c>
      <c r="I81" s="214">
        <v>2414</v>
      </c>
      <c r="J81" s="213">
        <v>5</v>
      </c>
      <c r="K81" s="214"/>
      <c r="L81" s="213">
        <f>SUM(H81:K81)</f>
        <v>4819</v>
      </c>
      <c r="M81" s="218">
        <f>IF(ISERROR(F81/L81-1),"         /0",(F81/L81-1))</f>
        <v>-0.0717991284498859</v>
      </c>
      <c r="N81" s="217">
        <v>6852</v>
      </c>
      <c r="O81" s="214">
        <v>6492</v>
      </c>
      <c r="P81" s="213"/>
      <c r="Q81" s="214"/>
      <c r="R81" s="213">
        <f>SUM(N81:Q81)</f>
        <v>13344</v>
      </c>
      <c r="S81" s="216">
        <f>R81/$R$9</f>
        <v>0.004678620101587484</v>
      </c>
      <c r="T81" s="215">
        <v>4642</v>
      </c>
      <c r="U81" s="214">
        <v>4541</v>
      </c>
      <c r="V81" s="213">
        <v>5</v>
      </c>
      <c r="W81" s="214">
        <v>8</v>
      </c>
      <c r="X81" s="213">
        <f>SUM(T81:W81)</f>
        <v>9196</v>
      </c>
      <c r="Y81" s="212">
        <f>IF(ISERROR(R81/X81-1),"         /0",(R81/X81-1))</f>
        <v>0.4510656807307525</v>
      </c>
    </row>
    <row r="82" spans="1:25" s="204" customFormat="1" ht="19.5" customHeight="1">
      <c r="A82" s="219" t="s">
        <v>338</v>
      </c>
      <c r="B82" s="217">
        <v>1238</v>
      </c>
      <c r="C82" s="214">
        <v>1477</v>
      </c>
      <c r="D82" s="213">
        <v>0</v>
      </c>
      <c r="E82" s="214">
        <v>0</v>
      </c>
      <c r="F82" s="213">
        <f t="shared" si="16"/>
        <v>2715</v>
      </c>
      <c r="G82" s="216">
        <f t="shared" si="17"/>
        <v>0.00286479739076575</v>
      </c>
      <c r="H82" s="217">
        <v>1048</v>
      </c>
      <c r="I82" s="214">
        <v>1136</v>
      </c>
      <c r="J82" s="213"/>
      <c r="K82" s="214"/>
      <c r="L82" s="213">
        <f t="shared" si="18"/>
        <v>2184</v>
      </c>
      <c r="M82" s="218">
        <f t="shared" si="19"/>
        <v>0.24313186813186816</v>
      </c>
      <c r="N82" s="217">
        <v>4173</v>
      </c>
      <c r="O82" s="214">
        <v>4411</v>
      </c>
      <c r="P82" s="213"/>
      <c r="Q82" s="214">
        <v>0</v>
      </c>
      <c r="R82" s="213">
        <f t="shared" si="20"/>
        <v>8584</v>
      </c>
      <c r="S82" s="216">
        <f t="shared" si="21"/>
        <v>0.003009687871105138</v>
      </c>
      <c r="T82" s="215">
        <v>3834</v>
      </c>
      <c r="U82" s="214">
        <v>3866</v>
      </c>
      <c r="V82" s="213"/>
      <c r="W82" s="214"/>
      <c r="X82" s="213">
        <f t="shared" si="22"/>
        <v>7700</v>
      </c>
      <c r="Y82" s="212">
        <f t="shared" si="23"/>
        <v>0.11480519480519491</v>
      </c>
    </row>
    <row r="83" spans="1:25" s="204" customFormat="1" ht="19.5" customHeight="1">
      <c r="A83" s="219" t="s">
        <v>339</v>
      </c>
      <c r="B83" s="217">
        <v>1098</v>
      </c>
      <c r="C83" s="214">
        <v>1018</v>
      </c>
      <c r="D83" s="213">
        <v>0</v>
      </c>
      <c r="E83" s="214">
        <v>0</v>
      </c>
      <c r="F83" s="213">
        <f t="shared" si="16"/>
        <v>2116</v>
      </c>
      <c r="G83" s="216">
        <f>F83/$F$9</f>
        <v>0.0022327481690093288</v>
      </c>
      <c r="H83" s="217">
        <v>1425</v>
      </c>
      <c r="I83" s="214">
        <v>1221</v>
      </c>
      <c r="J83" s="213"/>
      <c r="K83" s="214"/>
      <c r="L83" s="213">
        <f>SUM(H83:K83)</f>
        <v>2646</v>
      </c>
      <c r="M83" s="218">
        <f>IF(ISERROR(F83/L83-1),"         /0",(F83/L83-1))</f>
        <v>-0.20030234315948603</v>
      </c>
      <c r="N83" s="217">
        <v>4514</v>
      </c>
      <c r="O83" s="214">
        <v>4228</v>
      </c>
      <c r="P83" s="213"/>
      <c r="Q83" s="214"/>
      <c r="R83" s="213">
        <f>SUM(N83:Q83)</f>
        <v>8742</v>
      </c>
      <c r="S83" s="216">
        <f>R83/$R$9</f>
        <v>0.003065085201444678</v>
      </c>
      <c r="T83" s="215">
        <v>4939</v>
      </c>
      <c r="U83" s="214">
        <v>4741</v>
      </c>
      <c r="V83" s="213"/>
      <c r="W83" s="214"/>
      <c r="X83" s="213">
        <f>SUM(T83:W83)</f>
        <v>9680</v>
      </c>
      <c r="Y83" s="212">
        <f>IF(ISERROR(R83/X83-1),"         /0",(R83/X83-1))</f>
        <v>-0.09690082644628095</v>
      </c>
    </row>
    <row r="84" spans="1:25" s="204" customFormat="1" ht="19.5" customHeight="1">
      <c r="A84" s="219" t="s">
        <v>340</v>
      </c>
      <c r="B84" s="217">
        <v>698</v>
      </c>
      <c r="C84" s="214">
        <v>802</v>
      </c>
      <c r="D84" s="213">
        <v>0</v>
      </c>
      <c r="E84" s="214">
        <v>0</v>
      </c>
      <c r="F84" s="213">
        <f t="shared" si="16"/>
        <v>1500</v>
      </c>
      <c r="G84" s="216">
        <f t="shared" si="17"/>
        <v>0.0015827609893733427</v>
      </c>
      <c r="H84" s="217"/>
      <c r="I84" s="214"/>
      <c r="J84" s="213"/>
      <c r="K84" s="214"/>
      <c r="L84" s="213">
        <f t="shared" si="18"/>
        <v>0</v>
      </c>
      <c r="M84" s="218" t="str">
        <f t="shared" si="19"/>
        <v>         /0</v>
      </c>
      <c r="N84" s="217">
        <v>2411</v>
      </c>
      <c r="O84" s="214">
        <v>2283</v>
      </c>
      <c r="P84" s="213"/>
      <c r="Q84" s="214"/>
      <c r="R84" s="213">
        <f t="shared" si="20"/>
        <v>4694</v>
      </c>
      <c r="S84" s="216">
        <f t="shared" si="21"/>
        <v>0.0016457915735050698</v>
      </c>
      <c r="T84" s="215"/>
      <c r="U84" s="214"/>
      <c r="V84" s="213"/>
      <c r="W84" s="214"/>
      <c r="X84" s="213">
        <f t="shared" si="22"/>
        <v>0</v>
      </c>
      <c r="Y84" s="212" t="str">
        <f t="shared" si="23"/>
        <v>         /0</v>
      </c>
    </row>
    <row r="85" spans="1:25" s="204" customFormat="1" ht="19.5" customHeight="1">
      <c r="A85" s="219" t="s">
        <v>341</v>
      </c>
      <c r="B85" s="217">
        <v>767</v>
      </c>
      <c r="C85" s="214">
        <v>693</v>
      </c>
      <c r="D85" s="213">
        <v>0</v>
      </c>
      <c r="E85" s="214">
        <v>0</v>
      </c>
      <c r="F85" s="213">
        <f t="shared" si="16"/>
        <v>1460</v>
      </c>
      <c r="G85" s="216">
        <f t="shared" si="17"/>
        <v>0.0015405540296567202</v>
      </c>
      <c r="H85" s="217">
        <v>1219</v>
      </c>
      <c r="I85" s="214">
        <v>889</v>
      </c>
      <c r="J85" s="213"/>
      <c r="K85" s="214"/>
      <c r="L85" s="213">
        <f t="shared" si="18"/>
        <v>2108</v>
      </c>
      <c r="M85" s="218">
        <f t="shared" si="19"/>
        <v>-0.30740037950664134</v>
      </c>
      <c r="N85" s="217">
        <v>2534</v>
      </c>
      <c r="O85" s="214">
        <v>2290</v>
      </c>
      <c r="P85" s="213"/>
      <c r="Q85" s="214"/>
      <c r="R85" s="213">
        <f t="shared" si="20"/>
        <v>4824</v>
      </c>
      <c r="S85" s="216">
        <f t="shared" si="21"/>
        <v>0.0016913716554300077</v>
      </c>
      <c r="T85" s="215">
        <v>3901</v>
      </c>
      <c r="U85" s="214">
        <v>3726</v>
      </c>
      <c r="V85" s="213"/>
      <c r="W85" s="214"/>
      <c r="X85" s="213">
        <f t="shared" si="22"/>
        <v>7627</v>
      </c>
      <c r="Y85" s="212">
        <f t="shared" si="23"/>
        <v>-0.36751016126917535</v>
      </c>
    </row>
    <row r="86" spans="1:25" s="204" customFormat="1" ht="19.5" customHeight="1">
      <c r="A86" s="219" t="s">
        <v>342</v>
      </c>
      <c r="B86" s="217">
        <v>306</v>
      </c>
      <c r="C86" s="214">
        <v>299</v>
      </c>
      <c r="D86" s="213">
        <v>0</v>
      </c>
      <c r="E86" s="214">
        <v>0</v>
      </c>
      <c r="F86" s="213">
        <f t="shared" si="16"/>
        <v>605</v>
      </c>
      <c r="G86" s="216">
        <f t="shared" si="17"/>
        <v>0.0006383802657139149</v>
      </c>
      <c r="H86" s="217">
        <v>236</v>
      </c>
      <c r="I86" s="214">
        <v>182</v>
      </c>
      <c r="J86" s="213">
        <v>4</v>
      </c>
      <c r="K86" s="214">
        <v>4</v>
      </c>
      <c r="L86" s="213">
        <f t="shared" si="18"/>
        <v>426</v>
      </c>
      <c r="M86" s="218">
        <f t="shared" si="19"/>
        <v>0.42018779342723</v>
      </c>
      <c r="N86" s="217">
        <v>894</v>
      </c>
      <c r="O86" s="214">
        <v>811</v>
      </c>
      <c r="P86" s="213"/>
      <c r="Q86" s="214"/>
      <c r="R86" s="213">
        <f t="shared" si="20"/>
        <v>1705</v>
      </c>
      <c r="S86" s="216">
        <f t="shared" si="21"/>
        <v>0.0005978003052463025</v>
      </c>
      <c r="T86" s="215">
        <v>672</v>
      </c>
      <c r="U86" s="214">
        <v>573</v>
      </c>
      <c r="V86" s="213">
        <v>7</v>
      </c>
      <c r="W86" s="214">
        <v>7</v>
      </c>
      <c r="X86" s="213">
        <f t="shared" si="22"/>
        <v>1259</v>
      </c>
      <c r="Y86" s="212">
        <f t="shared" si="23"/>
        <v>0.35424940428911844</v>
      </c>
    </row>
    <row r="87" spans="1:25" s="204" customFormat="1" ht="19.5" customHeight="1">
      <c r="A87" s="219" t="s">
        <v>343</v>
      </c>
      <c r="B87" s="217">
        <v>260</v>
      </c>
      <c r="C87" s="214">
        <v>263</v>
      </c>
      <c r="D87" s="213">
        <v>0</v>
      </c>
      <c r="E87" s="214">
        <v>0</v>
      </c>
      <c r="F87" s="213">
        <f t="shared" si="16"/>
        <v>523</v>
      </c>
      <c r="G87" s="216">
        <f t="shared" si="17"/>
        <v>0.0005518559982948388</v>
      </c>
      <c r="H87" s="217">
        <v>156</v>
      </c>
      <c r="I87" s="214">
        <v>123</v>
      </c>
      <c r="J87" s="213"/>
      <c r="K87" s="214"/>
      <c r="L87" s="213">
        <f t="shared" si="18"/>
        <v>279</v>
      </c>
      <c r="M87" s="218">
        <f t="shared" si="19"/>
        <v>0.8745519713261649</v>
      </c>
      <c r="N87" s="217">
        <v>879</v>
      </c>
      <c r="O87" s="214">
        <v>719</v>
      </c>
      <c r="P87" s="213"/>
      <c r="Q87" s="214"/>
      <c r="R87" s="213">
        <f t="shared" si="20"/>
        <v>1598</v>
      </c>
      <c r="S87" s="216">
        <f t="shared" si="21"/>
        <v>0.0005602843916619304</v>
      </c>
      <c r="T87" s="215">
        <v>434</v>
      </c>
      <c r="U87" s="214">
        <v>413</v>
      </c>
      <c r="V87" s="213"/>
      <c r="W87" s="214"/>
      <c r="X87" s="213">
        <f t="shared" si="22"/>
        <v>847</v>
      </c>
      <c r="Y87" s="212">
        <f t="shared" si="23"/>
        <v>0.8866587957497047</v>
      </c>
    </row>
    <row r="88" spans="1:25" s="204" customFormat="1" ht="19.5" customHeight="1" thickBot="1">
      <c r="A88" s="219" t="s">
        <v>272</v>
      </c>
      <c r="B88" s="217">
        <v>22645</v>
      </c>
      <c r="C88" s="214">
        <v>22124</v>
      </c>
      <c r="D88" s="213">
        <v>34</v>
      </c>
      <c r="E88" s="214">
        <v>9</v>
      </c>
      <c r="F88" s="213">
        <f t="shared" si="16"/>
        <v>44812</v>
      </c>
      <c r="G88" s="216">
        <f t="shared" si="17"/>
        <v>0.04728445697053216</v>
      </c>
      <c r="H88" s="217">
        <v>17241</v>
      </c>
      <c r="I88" s="214">
        <v>13289</v>
      </c>
      <c r="J88" s="213">
        <v>87</v>
      </c>
      <c r="K88" s="214">
        <v>27</v>
      </c>
      <c r="L88" s="213">
        <f t="shared" si="18"/>
        <v>30644</v>
      </c>
      <c r="M88" s="218">
        <f t="shared" si="19"/>
        <v>0.4623417308445372</v>
      </c>
      <c r="N88" s="217">
        <v>67310</v>
      </c>
      <c r="O88" s="214">
        <v>60884</v>
      </c>
      <c r="P88" s="213">
        <v>174</v>
      </c>
      <c r="Q88" s="214">
        <v>156</v>
      </c>
      <c r="R88" s="213">
        <f t="shared" si="20"/>
        <v>128524</v>
      </c>
      <c r="S88" s="216">
        <f t="shared" si="21"/>
        <v>0.04506257268708257</v>
      </c>
      <c r="T88" s="215">
        <v>51689</v>
      </c>
      <c r="U88" s="214">
        <v>46269</v>
      </c>
      <c r="V88" s="213">
        <v>822</v>
      </c>
      <c r="W88" s="214">
        <v>1049</v>
      </c>
      <c r="X88" s="213">
        <f t="shared" si="22"/>
        <v>99829</v>
      </c>
      <c r="Y88" s="212">
        <f t="shared" si="23"/>
        <v>0.2874415250077633</v>
      </c>
    </row>
    <row r="89" spans="1:25" s="220" customFormat="1" ht="19.5" customHeight="1">
      <c r="A89" s="227" t="s">
        <v>53</v>
      </c>
      <c r="B89" s="224">
        <f>SUM(B90:B94)</f>
        <v>11336</v>
      </c>
      <c r="C89" s="223">
        <f>SUM(C90:C94)</f>
        <v>11413</v>
      </c>
      <c r="D89" s="222">
        <f>SUM(D90:D94)</f>
        <v>463</v>
      </c>
      <c r="E89" s="223">
        <f>SUM(E90:E94)</f>
        <v>456</v>
      </c>
      <c r="F89" s="222">
        <f t="shared" si="16"/>
        <v>23668</v>
      </c>
      <c r="G89" s="225">
        <f t="shared" si="17"/>
        <v>0.02497385806432552</v>
      </c>
      <c r="H89" s="224">
        <f>SUM(H90:H94)</f>
        <v>9334</v>
      </c>
      <c r="I89" s="223">
        <f>SUM(I90:I94)</f>
        <v>8432</v>
      </c>
      <c r="J89" s="222">
        <f>SUM(J90:J94)</f>
        <v>0</v>
      </c>
      <c r="K89" s="223">
        <f>SUM(K90:K94)</f>
        <v>4</v>
      </c>
      <c r="L89" s="222">
        <f t="shared" si="18"/>
        <v>17770</v>
      </c>
      <c r="M89" s="226">
        <f t="shared" si="19"/>
        <v>0.3319077096229601</v>
      </c>
      <c r="N89" s="224">
        <f>SUM(N90:N94)</f>
        <v>32696</v>
      </c>
      <c r="O89" s="223">
        <f>SUM(O90:O94)</f>
        <v>33081</v>
      </c>
      <c r="P89" s="222">
        <f>SUM(P90:P94)</f>
        <v>544</v>
      </c>
      <c r="Q89" s="223">
        <f>SUM(Q90:Q94)</f>
        <v>528</v>
      </c>
      <c r="R89" s="222">
        <f t="shared" si="20"/>
        <v>66849</v>
      </c>
      <c r="S89" s="225">
        <f t="shared" si="21"/>
        <v>0.023438329973847552</v>
      </c>
      <c r="T89" s="224">
        <f>SUM(T90:T94)</f>
        <v>35365</v>
      </c>
      <c r="U89" s="223">
        <f>SUM(U90:U94)</f>
        <v>34304</v>
      </c>
      <c r="V89" s="222">
        <f>SUM(V90:V94)</f>
        <v>124</v>
      </c>
      <c r="W89" s="223">
        <f>SUM(W90:W94)</f>
        <v>245</v>
      </c>
      <c r="X89" s="222">
        <f t="shared" si="22"/>
        <v>70038</v>
      </c>
      <c r="Y89" s="221">
        <f t="shared" si="23"/>
        <v>-0.045532425254861675</v>
      </c>
    </row>
    <row r="90" spans="1:25" ht="19.5" customHeight="1">
      <c r="A90" s="219" t="s">
        <v>344</v>
      </c>
      <c r="B90" s="217">
        <v>3724</v>
      </c>
      <c r="C90" s="214">
        <v>3907</v>
      </c>
      <c r="D90" s="213">
        <v>0</v>
      </c>
      <c r="E90" s="214">
        <v>0</v>
      </c>
      <c r="F90" s="213">
        <f t="shared" si="16"/>
        <v>7631</v>
      </c>
      <c r="G90" s="216">
        <f t="shared" si="17"/>
        <v>0.008052032739938653</v>
      </c>
      <c r="H90" s="217">
        <v>3096</v>
      </c>
      <c r="I90" s="214">
        <v>2848</v>
      </c>
      <c r="J90" s="213"/>
      <c r="K90" s="214"/>
      <c r="L90" s="213">
        <f t="shared" si="18"/>
        <v>5944</v>
      </c>
      <c r="M90" s="218">
        <f t="shared" si="19"/>
        <v>0.2838156123822342</v>
      </c>
      <c r="N90" s="217">
        <v>10285</v>
      </c>
      <c r="O90" s="214">
        <v>10366</v>
      </c>
      <c r="P90" s="213"/>
      <c r="Q90" s="214">
        <v>0</v>
      </c>
      <c r="R90" s="213">
        <f t="shared" si="20"/>
        <v>20651</v>
      </c>
      <c r="S90" s="216">
        <f t="shared" si="21"/>
        <v>0.007240571321783808</v>
      </c>
      <c r="T90" s="215">
        <v>12545</v>
      </c>
      <c r="U90" s="214">
        <v>12017</v>
      </c>
      <c r="V90" s="213"/>
      <c r="W90" s="214"/>
      <c r="X90" s="213">
        <f t="shared" si="22"/>
        <v>24562</v>
      </c>
      <c r="Y90" s="212">
        <f t="shared" si="23"/>
        <v>-0.159229704421464</v>
      </c>
    </row>
    <row r="91" spans="1:25" ht="19.5" customHeight="1">
      <c r="A91" s="219" t="s">
        <v>345</v>
      </c>
      <c r="B91" s="217">
        <v>2951</v>
      </c>
      <c r="C91" s="214">
        <v>2700</v>
      </c>
      <c r="D91" s="213">
        <v>3</v>
      </c>
      <c r="E91" s="214">
        <v>4</v>
      </c>
      <c r="F91" s="213">
        <f t="shared" si="16"/>
        <v>5658</v>
      </c>
      <c r="G91" s="216">
        <f t="shared" si="17"/>
        <v>0.005970174451916248</v>
      </c>
      <c r="H91" s="217">
        <v>2140</v>
      </c>
      <c r="I91" s="214">
        <v>1751</v>
      </c>
      <c r="J91" s="213"/>
      <c r="K91" s="214"/>
      <c r="L91" s="213">
        <f t="shared" si="18"/>
        <v>3891</v>
      </c>
      <c r="M91" s="218">
        <f t="shared" si="19"/>
        <v>0.45412490362374713</v>
      </c>
      <c r="N91" s="217">
        <v>7373</v>
      </c>
      <c r="O91" s="214">
        <v>7850</v>
      </c>
      <c r="P91" s="213">
        <v>9</v>
      </c>
      <c r="Q91" s="214">
        <v>10</v>
      </c>
      <c r="R91" s="213">
        <f t="shared" si="20"/>
        <v>15242</v>
      </c>
      <c r="S91" s="216">
        <f t="shared" si="21"/>
        <v>0.0053440892976915795</v>
      </c>
      <c r="T91" s="215">
        <v>6894</v>
      </c>
      <c r="U91" s="214">
        <v>6581</v>
      </c>
      <c r="V91" s="213">
        <v>119</v>
      </c>
      <c r="W91" s="214">
        <v>236</v>
      </c>
      <c r="X91" s="213">
        <f t="shared" si="22"/>
        <v>13830</v>
      </c>
      <c r="Y91" s="212">
        <f t="shared" si="23"/>
        <v>0.1020968908170643</v>
      </c>
    </row>
    <row r="92" spans="1:25" ht="19.5" customHeight="1">
      <c r="A92" s="219" t="s">
        <v>346</v>
      </c>
      <c r="B92" s="217">
        <v>1272</v>
      </c>
      <c r="C92" s="214">
        <v>1165</v>
      </c>
      <c r="D92" s="213">
        <v>0</v>
      </c>
      <c r="E92" s="214">
        <v>0</v>
      </c>
      <c r="F92" s="213">
        <f>SUM(B92:E92)</f>
        <v>2437</v>
      </c>
      <c r="G92" s="216">
        <f>F92/$F$9</f>
        <v>0.002571459020735224</v>
      </c>
      <c r="H92" s="217">
        <v>2048</v>
      </c>
      <c r="I92" s="214">
        <v>1947</v>
      </c>
      <c r="J92" s="213"/>
      <c r="K92" s="214">
        <v>4</v>
      </c>
      <c r="L92" s="213">
        <f>SUM(H92:K92)</f>
        <v>3999</v>
      </c>
      <c r="M92" s="218">
        <f>IF(ISERROR(F92/L92-1),"         /0",(F92/L92-1))</f>
        <v>-0.3905976494123531</v>
      </c>
      <c r="N92" s="217">
        <v>3475</v>
      </c>
      <c r="O92" s="214">
        <v>3565</v>
      </c>
      <c r="P92" s="213">
        <v>6</v>
      </c>
      <c r="Q92" s="214">
        <v>12</v>
      </c>
      <c r="R92" s="213">
        <f>SUM(N92:Q92)</f>
        <v>7058</v>
      </c>
      <c r="S92" s="216">
        <f>R92/$R$9</f>
        <v>0.002474647832509327</v>
      </c>
      <c r="T92" s="215">
        <v>9536</v>
      </c>
      <c r="U92" s="214">
        <v>9814</v>
      </c>
      <c r="V92" s="213"/>
      <c r="W92" s="214">
        <v>9</v>
      </c>
      <c r="X92" s="213">
        <f>SUM(T92:W92)</f>
        <v>19359</v>
      </c>
      <c r="Y92" s="212">
        <f>IF(ISERROR(R92/X92-1),"         /0",(R92/X92-1))</f>
        <v>-0.6354150524303941</v>
      </c>
    </row>
    <row r="93" spans="1:25" ht="19.5" customHeight="1">
      <c r="A93" s="219" t="s">
        <v>347</v>
      </c>
      <c r="B93" s="217">
        <v>653</v>
      </c>
      <c r="C93" s="214">
        <v>819</v>
      </c>
      <c r="D93" s="213">
        <v>0</v>
      </c>
      <c r="E93" s="214">
        <v>0</v>
      </c>
      <c r="F93" s="213">
        <f>SUM(B93:E93)</f>
        <v>1472</v>
      </c>
      <c r="G93" s="216">
        <f>F93/$F$9</f>
        <v>0.001553216117571707</v>
      </c>
      <c r="H93" s="217">
        <v>404</v>
      </c>
      <c r="I93" s="214">
        <v>590</v>
      </c>
      <c r="J93" s="213"/>
      <c r="K93" s="214"/>
      <c r="L93" s="213">
        <f>SUM(H93:K93)</f>
        <v>994</v>
      </c>
      <c r="M93" s="218">
        <f>IF(ISERROR(F93/L93-1),"         /0",(F93/L93-1))</f>
        <v>0.4808853118712273</v>
      </c>
      <c r="N93" s="217">
        <v>2219</v>
      </c>
      <c r="O93" s="214">
        <v>2652</v>
      </c>
      <c r="P93" s="213">
        <v>0</v>
      </c>
      <c r="Q93" s="214"/>
      <c r="R93" s="213">
        <f>SUM(N93:Q93)</f>
        <v>4871</v>
      </c>
      <c r="S93" s="216">
        <f>R93/$R$9</f>
        <v>0.0017078506081259469</v>
      </c>
      <c r="T93" s="215">
        <v>1323</v>
      </c>
      <c r="U93" s="214">
        <v>1695</v>
      </c>
      <c r="V93" s="213"/>
      <c r="W93" s="214"/>
      <c r="X93" s="213">
        <f>SUM(T93:W93)</f>
        <v>3018</v>
      </c>
      <c r="Y93" s="212">
        <f>IF(ISERROR(R93/X93-1),"         /0",(R93/X93-1))</f>
        <v>0.6139827700463882</v>
      </c>
    </row>
    <row r="94" spans="1:25" ht="19.5" customHeight="1" thickBot="1">
      <c r="A94" s="219" t="s">
        <v>272</v>
      </c>
      <c r="B94" s="217">
        <v>2736</v>
      </c>
      <c r="C94" s="214">
        <v>2822</v>
      </c>
      <c r="D94" s="213">
        <v>460</v>
      </c>
      <c r="E94" s="214">
        <v>452</v>
      </c>
      <c r="F94" s="213">
        <f t="shared" si="16"/>
        <v>6470</v>
      </c>
      <c r="G94" s="216">
        <f t="shared" si="17"/>
        <v>0.006826975734163685</v>
      </c>
      <c r="H94" s="217">
        <v>1646</v>
      </c>
      <c r="I94" s="214">
        <v>1296</v>
      </c>
      <c r="J94" s="213"/>
      <c r="K94" s="214"/>
      <c r="L94" s="213">
        <f t="shared" si="18"/>
        <v>2942</v>
      </c>
      <c r="M94" s="218">
        <f t="shared" si="19"/>
        <v>1.1991842284160437</v>
      </c>
      <c r="N94" s="217">
        <v>9344</v>
      </c>
      <c r="O94" s="214">
        <v>8648</v>
      </c>
      <c r="P94" s="213">
        <v>529</v>
      </c>
      <c r="Q94" s="214">
        <v>506</v>
      </c>
      <c r="R94" s="213">
        <f t="shared" si="20"/>
        <v>19027</v>
      </c>
      <c r="S94" s="216">
        <f t="shared" si="21"/>
        <v>0.00667117091373689</v>
      </c>
      <c r="T94" s="215">
        <v>5067</v>
      </c>
      <c r="U94" s="214">
        <v>4197</v>
      </c>
      <c r="V94" s="213">
        <v>5</v>
      </c>
      <c r="W94" s="214">
        <v>0</v>
      </c>
      <c r="X94" s="213">
        <f t="shared" si="22"/>
        <v>9269</v>
      </c>
      <c r="Y94" s="212">
        <f t="shared" si="23"/>
        <v>1.0527565001618298</v>
      </c>
    </row>
    <row r="95" spans="1:25" s="204" customFormat="1" ht="19.5" customHeight="1" thickBot="1">
      <c r="A95" s="211" t="s">
        <v>52</v>
      </c>
      <c r="B95" s="208">
        <v>4352</v>
      </c>
      <c r="C95" s="207">
        <v>3514</v>
      </c>
      <c r="D95" s="206">
        <v>1539</v>
      </c>
      <c r="E95" s="207">
        <v>0</v>
      </c>
      <c r="F95" s="206">
        <f>SUM(B95:E95)</f>
        <v>9405</v>
      </c>
      <c r="G95" s="209">
        <f>F95/$F$9</f>
        <v>0.009923911403370858</v>
      </c>
      <c r="H95" s="208">
        <v>1366</v>
      </c>
      <c r="I95" s="207">
        <v>184</v>
      </c>
      <c r="J95" s="206"/>
      <c r="K95" s="207"/>
      <c r="L95" s="206">
        <f>SUM(H95:K95)</f>
        <v>1550</v>
      </c>
      <c r="M95" s="210">
        <f>IF(ISERROR(F95/L95-1),"         /0",(F95/L95-1))</f>
        <v>5.067741935483871</v>
      </c>
      <c r="N95" s="208">
        <v>11906</v>
      </c>
      <c r="O95" s="207">
        <v>10420</v>
      </c>
      <c r="P95" s="206">
        <v>4377</v>
      </c>
      <c r="Q95" s="207">
        <v>2</v>
      </c>
      <c r="R95" s="206">
        <f>SUM(N95:Q95)</f>
        <v>26705</v>
      </c>
      <c r="S95" s="209">
        <f>R95/$R$9</f>
        <v>0.00936320067542669</v>
      </c>
      <c r="T95" s="208">
        <v>5131</v>
      </c>
      <c r="U95" s="207">
        <v>845</v>
      </c>
      <c r="V95" s="206"/>
      <c r="W95" s="207"/>
      <c r="X95" s="206">
        <f>SUM(T95:W95)</f>
        <v>5976</v>
      </c>
      <c r="Y95" s="205">
        <f>IF(ISERROR(R95/X95-1),"         /0",(R95/X95-1))</f>
        <v>3.468708165997323</v>
      </c>
    </row>
    <row r="96" ht="15" thickTop="1">
      <c r="A96" s="89"/>
    </row>
    <row r="97" ht="14.25">
      <c r="A97" s="89" t="s">
        <v>51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6:Y65536 M96:M65536 Y3 M3 M5:M8 Y5:Y8">
    <cfRule type="cellIs" priority="1" dxfId="91" operator="lessThan" stopIfTrue="1">
      <formula>0</formula>
    </cfRule>
  </conditionalFormatting>
  <conditionalFormatting sqref="Y9:Y95 M9:M95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T56" sqref="T56:W56"/>
    </sheetView>
  </sheetViews>
  <sheetFormatPr defaultColWidth="8.00390625" defaultRowHeight="15"/>
  <cols>
    <col min="1" max="1" width="19.57421875" style="123" customWidth="1"/>
    <col min="2" max="2" width="9.42187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421875" style="123" customWidth="1"/>
    <col min="9" max="9" width="10.8515625" style="123" customWidth="1"/>
    <col min="10" max="10" width="8.57421875" style="123" customWidth="1"/>
    <col min="11" max="11" width="9.7109375" style="123" bestFit="1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62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21" customHeight="1" thickBot="1">
      <c r="A4" s="693" t="s">
        <v>61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254" customFormat="1" ht="17.25" customHeight="1" thickBot="1" thickTop="1">
      <c r="A5" s="637" t="s">
        <v>60</v>
      </c>
      <c r="B5" s="696" t="s">
        <v>35</v>
      </c>
      <c r="C5" s="697"/>
      <c r="D5" s="697"/>
      <c r="E5" s="697"/>
      <c r="F5" s="697"/>
      <c r="G5" s="697"/>
      <c r="H5" s="697"/>
      <c r="I5" s="697"/>
      <c r="J5" s="698"/>
      <c r="K5" s="698"/>
      <c r="L5" s="698"/>
      <c r="M5" s="699"/>
      <c r="N5" s="696" t="s">
        <v>34</v>
      </c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700"/>
    </row>
    <row r="6" spans="1:25" s="163" customFormat="1" ht="26.25" customHeight="1">
      <c r="A6" s="638"/>
      <c r="B6" s="669" t="s">
        <v>145</v>
      </c>
      <c r="C6" s="670"/>
      <c r="D6" s="670"/>
      <c r="E6" s="670"/>
      <c r="F6" s="670"/>
      <c r="G6" s="674" t="s">
        <v>33</v>
      </c>
      <c r="H6" s="669" t="s">
        <v>146</v>
      </c>
      <c r="I6" s="670"/>
      <c r="J6" s="670"/>
      <c r="K6" s="670"/>
      <c r="L6" s="670"/>
      <c r="M6" s="671" t="s">
        <v>32</v>
      </c>
      <c r="N6" s="669" t="s">
        <v>147</v>
      </c>
      <c r="O6" s="670"/>
      <c r="P6" s="670"/>
      <c r="Q6" s="670"/>
      <c r="R6" s="670"/>
      <c r="S6" s="674" t="s">
        <v>33</v>
      </c>
      <c r="T6" s="669" t="s">
        <v>148</v>
      </c>
      <c r="U6" s="670"/>
      <c r="V6" s="670"/>
      <c r="W6" s="670"/>
      <c r="X6" s="670"/>
      <c r="Y6" s="687" t="s">
        <v>32</v>
      </c>
    </row>
    <row r="7" spans="1:25" s="163" customFormat="1" ht="26.25" customHeight="1">
      <c r="A7" s="639"/>
      <c r="B7" s="692" t="s">
        <v>21</v>
      </c>
      <c r="C7" s="691"/>
      <c r="D7" s="690" t="s">
        <v>20</v>
      </c>
      <c r="E7" s="691"/>
      <c r="F7" s="682" t="s">
        <v>16</v>
      </c>
      <c r="G7" s="675"/>
      <c r="H7" s="692" t="s">
        <v>21</v>
      </c>
      <c r="I7" s="691"/>
      <c r="J7" s="690" t="s">
        <v>20</v>
      </c>
      <c r="K7" s="691"/>
      <c r="L7" s="682" t="s">
        <v>16</v>
      </c>
      <c r="M7" s="672"/>
      <c r="N7" s="692" t="s">
        <v>21</v>
      </c>
      <c r="O7" s="691"/>
      <c r="P7" s="690" t="s">
        <v>20</v>
      </c>
      <c r="Q7" s="691"/>
      <c r="R7" s="682" t="s">
        <v>16</v>
      </c>
      <c r="S7" s="675"/>
      <c r="T7" s="692" t="s">
        <v>21</v>
      </c>
      <c r="U7" s="691"/>
      <c r="V7" s="690" t="s">
        <v>20</v>
      </c>
      <c r="W7" s="691"/>
      <c r="X7" s="682" t="s">
        <v>16</v>
      </c>
      <c r="Y7" s="688"/>
    </row>
    <row r="8" spans="1:25" s="250" customFormat="1" ht="27" thickBot="1">
      <c r="A8" s="640"/>
      <c r="B8" s="253" t="s">
        <v>18</v>
      </c>
      <c r="C8" s="251" t="s">
        <v>17</v>
      </c>
      <c r="D8" s="252" t="s">
        <v>18</v>
      </c>
      <c r="E8" s="251" t="s">
        <v>17</v>
      </c>
      <c r="F8" s="683"/>
      <c r="G8" s="676"/>
      <c r="H8" s="253" t="s">
        <v>18</v>
      </c>
      <c r="I8" s="251" t="s">
        <v>17</v>
      </c>
      <c r="J8" s="252" t="s">
        <v>18</v>
      </c>
      <c r="K8" s="251" t="s">
        <v>17</v>
      </c>
      <c r="L8" s="683"/>
      <c r="M8" s="673"/>
      <c r="N8" s="253" t="s">
        <v>18</v>
      </c>
      <c r="O8" s="251" t="s">
        <v>17</v>
      </c>
      <c r="P8" s="252" t="s">
        <v>18</v>
      </c>
      <c r="Q8" s="251" t="s">
        <v>17</v>
      </c>
      <c r="R8" s="683"/>
      <c r="S8" s="676"/>
      <c r="T8" s="253" t="s">
        <v>18</v>
      </c>
      <c r="U8" s="251" t="s">
        <v>17</v>
      </c>
      <c r="V8" s="252" t="s">
        <v>18</v>
      </c>
      <c r="W8" s="251" t="s">
        <v>17</v>
      </c>
      <c r="X8" s="683"/>
      <c r="Y8" s="689"/>
    </row>
    <row r="9" spans="1:25" s="152" customFormat="1" ht="18" customHeight="1" thickBot="1" thickTop="1">
      <c r="A9" s="292" t="s">
        <v>23</v>
      </c>
      <c r="B9" s="289">
        <f>B10+B14+B25+B41+B51+B56</f>
        <v>489132</v>
      </c>
      <c r="C9" s="288">
        <f>C10+C14+C25+C41+C51+C56</f>
        <v>452820</v>
      </c>
      <c r="D9" s="287">
        <f>D10+D14+D25+D41+D51+D56</f>
        <v>3672</v>
      </c>
      <c r="E9" s="286">
        <f>E10+E14+E25+E41+E51+E56</f>
        <v>2087</v>
      </c>
      <c r="F9" s="285">
        <f aca="true" t="shared" si="0" ref="F9:F56">SUM(B9:E9)</f>
        <v>947711</v>
      </c>
      <c r="G9" s="290">
        <f aca="true" t="shared" si="1" ref="G9:G56">F9/$F$9</f>
        <v>1</v>
      </c>
      <c r="H9" s="289">
        <f>H10+H14+H25+H41+H51+H56</f>
        <v>440033</v>
      </c>
      <c r="I9" s="288">
        <f>I10+I14+I25+I41+I51+I56</f>
        <v>383349</v>
      </c>
      <c r="J9" s="287">
        <f>J10+J14+J25+J41+J51+J56</f>
        <v>3673</v>
      </c>
      <c r="K9" s="286">
        <f>K10+K14+K25+K41+K51+K56</f>
        <v>3547</v>
      </c>
      <c r="L9" s="285">
        <f aca="true" t="shared" si="2" ref="L9:L56">SUM(H9:K9)</f>
        <v>830602</v>
      </c>
      <c r="M9" s="291">
        <f aca="true" t="shared" si="3" ref="M9:M56">IF(ISERROR(F9/L9-1),"         /0",(F9/L9-1))</f>
        <v>0.14099291838931283</v>
      </c>
      <c r="N9" s="289">
        <f>N10+N14+N25+N41+N51+N56</f>
        <v>1463635</v>
      </c>
      <c r="O9" s="288">
        <f>O10+O14+O25+O41+O51+O56</f>
        <v>1365729</v>
      </c>
      <c r="P9" s="287">
        <f>P10+P14+P25+P41+P51+P56</f>
        <v>13672</v>
      </c>
      <c r="Q9" s="286">
        <f>Q10+Q14+Q25+Q41+Q51+Q56</f>
        <v>9087</v>
      </c>
      <c r="R9" s="285">
        <f aca="true" t="shared" si="4" ref="R9:R56">SUM(N9:Q9)</f>
        <v>2852123</v>
      </c>
      <c r="S9" s="290">
        <f aca="true" t="shared" si="5" ref="S9:S56">R9/$R$9</f>
        <v>1</v>
      </c>
      <c r="T9" s="289">
        <f>T10+T14+T25+T41+T51+T56</f>
        <v>1317215</v>
      </c>
      <c r="U9" s="288">
        <f>U10+U14+U25+U41+U51+U56</f>
        <v>1236160</v>
      </c>
      <c r="V9" s="287">
        <f>V10+V14+V25+V41+V51+V56</f>
        <v>13276</v>
      </c>
      <c r="W9" s="286">
        <f>W10+W14+W25+W41+W51+W56</f>
        <v>13620</v>
      </c>
      <c r="X9" s="285">
        <f aca="true" t="shared" si="6" ref="X9:X56">SUM(T9:W9)</f>
        <v>2580271</v>
      </c>
      <c r="Y9" s="284">
        <f>IF(ISERROR(R9/X9-1),"         /0",(R9/X9-1))</f>
        <v>0.10535792558223545</v>
      </c>
    </row>
    <row r="10" spans="1:25" s="267" customFormat="1" ht="19.5" customHeight="1">
      <c r="A10" s="276" t="s">
        <v>57</v>
      </c>
      <c r="B10" s="273">
        <f>SUM(B11:B13)</f>
        <v>147908</v>
      </c>
      <c r="C10" s="272">
        <f>SUM(C11:C13)</f>
        <v>133959</v>
      </c>
      <c r="D10" s="271">
        <f>SUM(D11:D13)</f>
        <v>306</v>
      </c>
      <c r="E10" s="270">
        <f>SUM(E11:E13)</f>
        <v>435</v>
      </c>
      <c r="F10" s="269">
        <f t="shared" si="0"/>
        <v>282608</v>
      </c>
      <c r="G10" s="274">
        <f t="shared" si="1"/>
        <v>0.2982006117898811</v>
      </c>
      <c r="H10" s="273">
        <f>SUM(H11:H13)</f>
        <v>132851</v>
      </c>
      <c r="I10" s="272">
        <f>SUM(I11:I13)</f>
        <v>113735</v>
      </c>
      <c r="J10" s="271">
        <f>SUM(J11:J13)</f>
        <v>18</v>
      </c>
      <c r="K10" s="270">
        <f>SUM(K11:K13)</f>
        <v>17</v>
      </c>
      <c r="L10" s="269">
        <f t="shared" si="2"/>
        <v>246621</v>
      </c>
      <c r="M10" s="275">
        <f t="shared" si="3"/>
        <v>0.1459202582099659</v>
      </c>
      <c r="N10" s="273">
        <f>SUM(N11:N13)</f>
        <v>441886</v>
      </c>
      <c r="O10" s="272">
        <f>SUM(O11:O13)</f>
        <v>410998</v>
      </c>
      <c r="P10" s="271">
        <f>SUM(P11:P13)</f>
        <v>860</v>
      </c>
      <c r="Q10" s="270">
        <f>SUM(Q11:Q13)</f>
        <v>1379</v>
      </c>
      <c r="R10" s="269">
        <f t="shared" si="4"/>
        <v>855123</v>
      </c>
      <c r="S10" s="274">
        <f t="shared" si="5"/>
        <v>0.29981981842999056</v>
      </c>
      <c r="T10" s="273">
        <f>SUM(T11:T13)</f>
        <v>384236</v>
      </c>
      <c r="U10" s="272">
        <f>SUM(U11:U13)</f>
        <v>370925</v>
      </c>
      <c r="V10" s="271">
        <f>SUM(V11:V13)</f>
        <v>442</v>
      </c>
      <c r="W10" s="270">
        <f>SUM(W11:W13)</f>
        <v>38</v>
      </c>
      <c r="X10" s="269">
        <f t="shared" si="6"/>
        <v>755641</v>
      </c>
      <c r="Y10" s="373">
        <f aca="true" t="shared" si="7" ref="Y10:Y56">IF(ISERROR(R10/X10-1),"         /0",IF(R10/X10&gt;5,"  *  ",(R10/X10-1)))</f>
        <v>0.1316524645962831</v>
      </c>
    </row>
    <row r="11" spans="1:25" ht="19.5" customHeight="1">
      <c r="A11" s="219" t="s">
        <v>348</v>
      </c>
      <c r="B11" s="217">
        <v>141517</v>
      </c>
      <c r="C11" s="214">
        <v>128511</v>
      </c>
      <c r="D11" s="213">
        <v>301</v>
      </c>
      <c r="E11" s="265">
        <v>435</v>
      </c>
      <c r="F11" s="264">
        <f t="shared" si="0"/>
        <v>270764</v>
      </c>
      <c r="G11" s="216">
        <f t="shared" si="1"/>
        <v>0.28570313101778916</v>
      </c>
      <c r="H11" s="217">
        <v>127132</v>
      </c>
      <c r="I11" s="214">
        <v>109338</v>
      </c>
      <c r="J11" s="213">
        <v>18</v>
      </c>
      <c r="K11" s="265">
        <v>17</v>
      </c>
      <c r="L11" s="264">
        <f t="shared" si="2"/>
        <v>236505</v>
      </c>
      <c r="M11" s="266">
        <f t="shared" si="3"/>
        <v>0.14485528847170248</v>
      </c>
      <c r="N11" s="217">
        <v>423750</v>
      </c>
      <c r="O11" s="214">
        <v>396135</v>
      </c>
      <c r="P11" s="213">
        <v>855</v>
      </c>
      <c r="Q11" s="265">
        <v>1379</v>
      </c>
      <c r="R11" s="264">
        <f t="shared" si="4"/>
        <v>822119</v>
      </c>
      <c r="S11" s="216">
        <f t="shared" si="5"/>
        <v>0.28824808747729325</v>
      </c>
      <c r="T11" s="215">
        <v>366418</v>
      </c>
      <c r="U11" s="214">
        <v>356897</v>
      </c>
      <c r="V11" s="213">
        <v>442</v>
      </c>
      <c r="W11" s="265">
        <v>38</v>
      </c>
      <c r="X11" s="264">
        <f t="shared" si="6"/>
        <v>723795</v>
      </c>
      <c r="Y11" s="212">
        <f t="shared" si="7"/>
        <v>0.13584509426011504</v>
      </c>
    </row>
    <row r="12" spans="1:25" ht="19.5" customHeight="1">
      <c r="A12" s="219" t="s">
        <v>349</v>
      </c>
      <c r="B12" s="217">
        <v>4506</v>
      </c>
      <c r="C12" s="214">
        <v>3564</v>
      </c>
      <c r="D12" s="213">
        <v>0</v>
      </c>
      <c r="E12" s="265">
        <v>0</v>
      </c>
      <c r="F12" s="264">
        <f t="shared" si="0"/>
        <v>8070</v>
      </c>
      <c r="G12" s="216">
        <f t="shared" si="1"/>
        <v>0.008515254122828584</v>
      </c>
      <c r="H12" s="217">
        <v>4176</v>
      </c>
      <c r="I12" s="214">
        <v>2904</v>
      </c>
      <c r="J12" s="213"/>
      <c r="K12" s="265"/>
      <c r="L12" s="264">
        <f t="shared" si="2"/>
        <v>7080</v>
      </c>
      <c r="M12" s="266">
        <f t="shared" si="3"/>
        <v>0.13983050847457634</v>
      </c>
      <c r="N12" s="217">
        <v>12520</v>
      </c>
      <c r="O12" s="214">
        <v>9662</v>
      </c>
      <c r="P12" s="213"/>
      <c r="Q12" s="265"/>
      <c r="R12" s="264">
        <f t="shared" si="4"/>
        <v>22182</v>
      </c>
      <c r="S12" s="216">
        <f t="shared" si="5"/>
        <v>0.0077773644404536555</v>
      </c>
      <c r="T12" s="215">
        <v>13282</v>
      </c>
      <c r="U12" s="214">
        <v>9534</v>
      </c>
      <c r="V12" s="213"/>
      <c r="W12" s="265"/>
      <c r="X12" s="264">
        <f t="shared" si="6"/>
        <v>22816</v>
      </c>
      <c r="Y12" s="212">
        <f t="shared" si="7"/>
        <v>-0.027787517531556838</v>
      </c>
    </row>
    <row r="13" spans="1:25" ht="19.5" customHeight="1" thickBot="1">
      <c r="A13" s="242" t="s">
        <v>350</v>
      </c>
      <c r="B13" s="239">
        <v>1885</v>
      </c>
      <c r="C13" s="238">
        <v>1884</v>
      </c>
      <c r="D13" s="237">
        <v>5</v>
      </c>
      <c r="E13" s="281">
        <v>0</v>
      </c>
      <c r="F13" s="280">
        <f t="shared" si="0"/>
        <v>3774</v>
      </c>
      <c r="G13" s="240">
        <f t="shared" si="1"/>
        <v>0.00398222664926333</v>
      </c>
      <c r="H13" s="239">
        <v>1543</v>
      </c>
      <c r="I13" s="238">
        <v>1493</v>
      </c>
      <c r="J13" s="237"/>
      <c r="K13" s="281"/>
      <c r="L13" s="280">
        <f t="shared" si="2"/>
        <v>3036</v>
      </c>
      <c r="M13" s="283">
        <f t="shared" si="3"/>
        <v>0.2430830039525691</v>
      </c>
      <c r="N13" s="239">
        <v>5616</v>
      </c>
      <c r="O13" s="238">
        <v>5201</v>
      </c>
      <c r="P13" s="237">
        <v>5</v>
      </c>
      <c r="Q13" s="281">
        <v>0</v>
      </c>
      <c r="R13" s="280">
        <f t="shared" si="4"/>
        <v>10822</v>
      </c>
      <c r="S13" s="240">
        <f t="shared" si="5"/>
        <v>0.0037943665122436867</v>
      </c>
      <c r="T13" s="282">
        <v>4536</v>
      </c>
      <c r="U13" s="238">
        <v>4494</v>
      </c>
      <c r="V13" s="237"/>
      <c r="W13" s="281"/>
      <c r="X13" s="280">
        <f t="shared" si="6"/>
        <v>9030</v>
      </c>
      <c r="Y13" s="236">
        <f t="shared" si="7"/>
        <v>0.19844961240310077</v>
      </c>
    </row>
    <row r="14" spans="1:25" s="267" customFormat="1" ht="19.5" customHeight="1">
      <c r="A14" s="276" t="s">
        <v>56</v>
      </c>
      <c r="B14" s="273">
        <f>SUM(B15:B24)</f>
        <v>125278</v>
      </c>
      <c r="C14" s="272">
        <f>SUM(C15:C24)</f>
        <v>121151</v>
      </c>
      <c r="D14" s="271">
        <f>SUM(D15:D24)</f>
        <v>674</v>
      </c>
      <c r="E14" s="270">
        <f>SUM(E15:E24)</f>
        <v>589</v>
      </c>
      <c r="F14" s="269">
        <f t="shared" si="0"/>
        <v>247692</v>
      </c>
      <c r="G14" s="274">
        <f t="shared" si="1"/>
        <v>0.26135815665324136</v>
      </c>
      <c r="H14" s="273">
        <f>SUM(H15:H24)</f>
        <v>123747</v>
      </c>
      <c r="I14" s="272">
        <f>SUM(I15:I24)</f>
        <v>113603</v>
      </c>
      <c r="J14" s="271">
        <f>SUM(J15:J24)</f>
        <v>23</v>
      </c>
      <c r="K14" s="270">
        <f>SUM(K15:K24)</f>
        <v>2</v>
      </c>
      <c r="L14" s="269">
        <f t="shared" si="2"/>
        <v>237375</v>
      </c>
      <c r="M14" s="275">
        <f t="shared" si="3"/>
        <v>0.043462875197472384</v>
      </c>
      <c r="N14" s="273">
        <f>SUM(N15:N24)</f>
        <v>366499</v>
      </c>
      <c r="O14" s="272">
        <f>SUM(O15:O24)</f>
        <v>358434</v>
      </c>
      <c r="P14" s="271">
        <f>SUM(P15:P24)</f>
        <v>3926</v>
      </c>
      <c r="Q14" s="270">
        <f>SUM(Q15:Q24)</f>
        <v>2941</v>
      </c>
      <c r="R14" s="269">
        <f t="shared" si="4"/>
        <v>731800</v>
      </c>
      <c r="S14" s="274">
        <f t="shared" si="5"/>
        <v>0.25658079963592034</v>
      </c>
      <c r="T14" s="273">
        <f>SUM(T15:T24)</f>
        <v>361793</v>
      </c>
      <c r="U14" s="272">
        <f>SUM(U15:U24)</f>
        <v>352459</v>
      </c>
      <c r="V14" s="271">
        <f>SUM(V15:V24)</f>
        <v>46</v>
      </c>
      <c r="W14" s="270">
        <f>SUM(W15:W24)</f>
        <v>28</v>
      </c>
      <c r="X14" s="269">
        <f t="shared" si="6"/>
        <v>714326</v>
      </c>
      <c r="Y14" s="268">
        <f t="shared" si="7"/>
        <v>0.024462220330773388</v>
      </c>
    </row>
    <row r="15" spans="1:25" ht="19.5" customHeight="1">
      <c r="A15" s="234" t="s">
        <v>351</v>
      </c>
      <c r="B15" s="231">
        <v>27988</v>
      </c>
      <c r="C15" s="229">
        <v>30317</v>
      </c>
      <c r="D15" s="230">
        <v>0</v>
      </c>
      <c r="E15" s="277">
        <v>0</v>
      </c>
      <c r="F15" s="278">
        <f t="shared" si="0"/>
        <v>58305</v>
      </c>
      <c r="G15" s="232">
        <f t="shared" si="1"/>
        <v>0.06152191965694183</v>
      </c>
      <c r="H15" s="231">
        <v>31315</v>
      </c>
      <c r="I15" s="229">
        <v>31612</v>
      </c>
      <c r="J15" s="230">
        <v>6</v>
      </c>
      <c r="K15" s="277">
        <v>2</v>
      </c>
      <c r="L15" s="278">
        <f t="shared" si="2"/>
        <v>62935</v>
      </c>
      <c r="M15" s="279">
        <f t="shared" si="3"/>
        <v>-0.07356796695002776</v>
      </c>
      <c r="N15" s="231">
        <v>78826</v>
      </c>
      <c r="O15" s="229">
        <v>82462</v>
      </c>
      <c r="P15" s="230">
        <v>3</v>
      </c>
      <c r="Q15" s="277">
        <v>3</v>
      </c>
      <c r="R15" s="278">
        <f t="shared" si="4"/>
        <v>161294</v>
      </c>
      <c r="S15" s="232">
        <f t="shared" si="5"/>
        <v>0.05655225949231502</v>
      </c>
      <c r="T15" s="235">
        <v>86985</v>
      </c>
      <c r="U15" s="229">
        <v>86847</v>
      </c>
      <c r="V15" s="230">
        <v>13</v>
      </c>
      <c r="W15" s="277">
        <v>12</v>
      </c>
      <c r="X15" s="278">
        <f t="shared" si="6"/>
        <v>173857</v>
      </c>
      <c r="Y15" s="228">
        <f t="shared" si="7"/>
        <v>-0.07226053595771242</v>
      </c>
    </row>
    <row r="16" spans="1:25" ht="19.5" customHeight="1">
      <c r="A16" s="234" t="s">
        <v>352</v>
      </c>
      <c r="B16" s="231">
        <v>27789</v>
      </c>
      <c r="C16" s="229">
        <v>25715</v>
      </c>
      <c r="D16" s="230">
        <v>2</v>
      </c>
      <c r="E16" s="277">
        <v>58</v>
      </c>
      <c r="F16" s="278">
        <f t="shared" si="0"/>
        <v>53564</v>
      </c>
      <c r="G16" s="232">
        <f t="shared" si="1"/>
        <v>0.056519339756529154</v>
      </c>
      <c r="H16" s="231">
        <v>30477</v>
      </c>
      <c r="I16" s="229">
        <v>26203</v>
      </c>
      <c r="J16" s="230"/>
      <c r="K16" s="277">
        <v>0</v>
      </c>
      <c r="L16" s="278">
        <f t="shared" si="2"/>
        <v>56680</v>
      </c>
      <c r="M16" s="279">
        <f t="shared" si="3"/>
        <v>-0.0549752999294284</v>
      </c>
      <c r="N16" s="231">
        <v>77603</v>
      </c>
      <c r="O16" s="229">
        <v>74774</v>
      </c>
      <c r="P16" s="230">
        <v>71</v>
      </c>
      <c r="Q16" s="277">
        <v>103</v>
      </c>
      <c r="R16" s="278">
        <f t="shared" si="4"/>
        <v>152551</v>
      </c>
      <c r="S16" s="232">
        <f t="shared" si="5"/>
        <v>0.053486823674855535</v>
      </c>
      <c r="T16" s="235">
        <v>91284</v>
      </c>
      <c r="U16" s="229">
        <v>87932</v>
      </c>
      <c r="V16" s="230">
        <v>8</v>
      </c>
      <c r="W16" s="277">
        <v>12</v>
      </c>
      <c r="X16" s="278">
        <f t="shared" si="6"/>
        <v>179236</v>
      </c>
      <c r="Y16" s="228">
        <f t="shared" si="7"/>
        <v>-0.14888192104264764</v>
      </c>
    </row>
    <row r="17" spans="1:25" ht="19.5" customHeight="1">
      <c r="A17" s="234" t="s">
        <v>353</v>
      </c>
      <c r="B17" s="231">
        <v>18822</v>
      </c>
      <c r="C17" s="229">
        <v>17044</v>
      </c>
      <c r="D17" s="230">
        <v>121</v>
      </c>
      <c r="E17" s="277">
        <v>0</v>
      </c>
      <c r="F17" s="278">
        <f t="shared" si="0"/>
        <v>35987</v>
      </c>
      <c r="G17" s="232">
        <f t="shared" si="1"/>
        <v>0.03797254648305232</v>
      </c>
      <c r="H17" s="231">
        <v>17282</v>
      </c>
      <c r="I17" s="229">
        <v>14963</v>
      </c>
      <c r="J17" s="230">
        <v>2</v>
      </c>
      <c r="K17" s="277">
        <v>0</v>
      </c>
      <c r="L17" s="278">
        <f t="shared" si="2"/>
        <v>32247</v>
      </c>
      <c r="M17" s="279">
        <f t="shared" si="3"/>
        <v>0.11597978106490525</v>
      </c>
      <c r="N17" s="231">
        <v>58265</v>
      </c>
      <c r="O17" s="229">
        <v>56112</v>
      </c>
      <c r="P17" s="230">
        <v>124</v>
      </c>
      <c r="Q17" s="277">
        <v>0</v>
      </c>
      <c r="R17" s="278">
        <f t="shared" si="4"/>
        <v>114501</v>
      </c>
      <c r="S17" s="232">
        <f t="shared" si="5"/>
        <v>0.040145884311440984</v>
      </c>
      <c r="T17" s="235">
        <v>52376</v>
      </c>
      <c r="U17" s="229">
        <v>48415</v>
      </c>
      <c r="V17" s="230">
        <v>3</v>
      </c>
      <c r="W17" s="277">
        <v>0</v>
      </c>
      <c r="X17" s="278">
        <f t="shared" si="6"/>
        <v>100794</v>
      </c>
      <c r="Y17" s="228">
        <f t="shared" si="7"/>
        <v>0.13599023751413775</v>
      </c>
    </row>
    <row r="18" spans="1:25" ht="19.5" customHeight="1">
      <c r="A18" s="234" t="s">
        <v>354</v>
      </c>
      <c r="B18" s="231">
        <v>18676</v>
      </c>
      <c r="C18" s="229">
        <v>15135</v>
      </c>
      <c r="D18" s="230">
        <v>2</v>
      </c>
      <c r="E18" s="277">
        <v>0</v>
      </c>
      <c r="F18" s="278">
        <f>SUM(B18:E18)</f>
        <v>33813</v>
      </c>
      <c r="G18" s="232">
        <f>F18/$F$9</f>
        <v>0.035678598222453894</v>
      </c>
      <c r="H18" s="231">
        <v>20123</v>
      </c>
      <c r="I18" s="229">
        <v>15411</v>
      </c>
      <c r="J18" s="230">
        <v>15</v>
      </c>
      <c r="K18" s="277"/>
      <c r="L18" s="278">
        <f>SUM(H18:K18)</f>
        <v>35549</v>
      </c>
      <c r="M18" s="279">
        <f>IF(ISERROR(F18/L18-1),"         /0",(F18/L18-1))</f>
        <v>-0.04883400376944502</v>
      </c>
      <c r="N18" s="231">
        <v>54721</v>
      </c>
      <c r="O18" s="229">
        <v>47409</v>
      </c>
      <c r="P18" s="230">
        <v>17</v>
      </c>
      <c r="Q18" s="277">
        <v>0</v>
      </c>
      <c r="R18" s="278">
        <f>SUM(N18:Q18)</f>
        <v>102147</v>
      </c>
      <c r="S18" s="232">
        <f>R18/$R$9</f>
        <v>0.03581437406451265</v>
      </c>
      <c r="T18" s="235">
        <v>58127</v>
      </c>
      <c r="U18" s="229">
        <v>52878</v>
      </c>
      <c r="V18" s="230">
        <v>19</v>
      </c>
      <c r="W18" s="277">
        <v>4</v>
      </c>
      <c r="X18" s="278">
        <f>SUM(T18:W18)</f>
        <v>111028</v>
      </c>
      <c r="Y18" s="228">
        <f>IF(ISERROR(R18/X18-1),"         /0",IF(R18/X18&gt;5,"  *  ",(R18/X18-1)))</f>
        <v>-0.07998883164607129</v>
      </c>
    </row>
    <row r="19" spans="1:25" ht="19.5" customHeight="1">
      <c r="A19" s="234" t="s">
        <v>355</v>
      </c>
      <c r="B19" s="231">
        <v>16461</v>
      </c>
      <c r="C19" s="229">
        <v>14585</v>
      </c>
      <c r="D19" s="230">
        <v>4</v>
      </c>
      <c r="E19" s="277">
        <v>0</v>
      </c>
      <c r="F19" s="278">
        <f>SUM(B19:E19)</f>
        <v>31050</v>
      </c>
      <c r="G19" s="232">
        <f>F19/$F$9</f>
        <v>0.032763152480028195</v>
      </c>
      <c r="H19" s="231">
        <v>11676</v>
      </c>
      <c r="I19" s="229">
        <v>10472</v>
      </c>
      <c r="J19" s="230"/>
      <c r="K19" s="277"/>
      <c r="L19" s="278">
        <f>SUM(H19:K19)</f>
        <v>22148</v>
      </c>
      <c r="M19" s="279">
        <f>IF(ISERROR(F19/L19-1),"         /0",(F19/L19-1))</f>
        <v>0.4019324543976883</v>
      </c>
      <c r="N19" s="231">
        <v>49861</v>
      </c>
      <c r="O19" s="229">
        <v>47736</v>
      </c>
      <c r="P19" s="230">
        <v>6</v>
      </c>
      <c r="Q19" s="277">
        <v>0</v>
      </c>
      <c r="R19" s="278">
        <f>SUM(N19:Q19)</f>
        <v>97603</v>
      </c>
      <c r="S19" s="232">
        <f>R19/$R$9</f>
        <v>0.03422117489322866</v>
      </c>
      <c r="T19" s="235">
        <v>32968</v>
      </c>
      <c r="U19" s="229">
        <v>33383</v>
      </c>
      <c r="V19" s="230">
        <v>3</v>
      </c>
      <c r="W19" s="277"/>
      <c r="X19" s="278">
        <f>SUM(T19:W19)</f>
        <v>66354</v>
      </c>
      <c r="Y19" s="228">
        <f>IF(ISERROR(R19/X19-1),"         /0",IF(R19/X19&gt;5,"  *  ",(R19/X19-1)))</f>
        <v>0.4709437260752931</v>
      </c>
    </row>
    <row r="20" spans="1:25" ht="19.5" customHeight="1">
      <c r="A20" s="234" t="s">
        <v>356</v>
      </c>
      <c r="B20" s="231">
        <v>11144</v>
      </c>
      <c r="C20" s="229">
        <v>13811</v>
      </c>
      <c r="D20" s="230">
        <v>482</v>
      </c>
      <c r="E20" s="277">
        <v>467</v>
      </c>
      <c r="F20" s="278">
        <f>SUM(B20:E20)</f>
        <v>25904</v>
      </c>
      <c r="G20" s="232">
        <f>F20/$F$9</f>
        <v>0.027333227112484714</v>
      </c>
      <c r="H20" s="231">
        <v>10167</v>
      </c>
      <c r="I20" s="229">
        <v>11755</v>
      </c>
      <c r="J20" s="230">
        <v>0</v>
      </c>
      <c r="K20" s="277">
        <v>0</v>
      </c>
      <c r="L20" s="278">
        <f>SUM(H20:K20)</f>
        <v>21922</v>
      </c>
      <c r="M20" s="279">
        <f>IF(ISERROR(F20/L20-1),"         /0",(F20/L20-1))</f>
        <v>0.18164401058297597</v>
      </c>
      <c r="N20" s="231">
        <v>34540</v>
      </c>
      <c r="O20" s="229">
        <v>37156</v>
      </c>
      <c r="P20" s="230">
        <v>3641</v>
      </c>
      <c r="Q20" s="277">
        <v>2771</v>
      </c>
      <c r="R20" s="278">
        <f>SUM(N20:Q20)</f>
        <v>78108</v>
      </c>
      <c r="S20" s="232">
        <f>R20/$R$9</f>
        <v>0.02738591568456199</v>
      </c>
      <c r="T20" s="235">
        <v>30620</v>
      </c>
      <c r="U20" s="229">
        <v>32858</v>
      </c>
      <c r="V20" s="230">
        <v>0</v>
      </c>
      <c r="W20" s="277">
        <v>0</v>
      </c>
      <c r="X20" s="278">
        <f>SUM(T20:W20)</f>
        <v>63478</v>
      </c>
      <c r="Y20" s="228">
        <f>IF(ISERROR(R20/X20-1),"         /0",IF(R20/X20&gt;5,"  *  ",(R20/X20-1)))</f>
        <v>0.23047354989130087</v>
      </c>
    </row>
    <row r="21" spans="1:25" ht="19.5" customHeight="1">
      <c r="A21" s="234" t="s">
        <v>357</v>
      </c>
      <c r="B21" s="231">
        <v>2878</v>
      </c>
      <c r="C21" s="229">
        <v>2938</v>
      </c>
      <c r="D21" s="230">
        <v>63</v>
      </c>
      <c r="E21" s="277">
        <v>64</v>
      </c>
      <c r="F21" s="278">
        <f t="shared" si="0"/>
        <v>5943</v>
      </c>
      <c r="G21" s="232">
        <f t="shared" si="1"/>
        <v>0.0062708990398971836</v>
      </c>
      <c r="H21" s="231">
        <v>1694</v>
      </c>
      <c r="I21" s="229">
        <v>1972</v>
      </c>
      <c r="J21" s="230"/>
      <c r="K21" s="277">
        <v>0</v>
      </c>
      <c r="L21" s="278">
        <f t="shared" si="2"/>
        <v>3666</v>
      </c>
      <c r="M21" s="279">
        <f t="shared" si="3"/>
        <v>0.621112929623568</v>
      </c>
      <c r="N21" s="231">
        <v>8766</v>
      </c>
      <c r="O21" s="229">
        <v>8362</v>
      </c>
      <c r="P21" s="230">
        <v>64</v>
      </c>
      <c r="Q21" s="277">
        <v>64</v>
      </c>
      <c r="R21" s="278">
        <f t="shared" si="4"/>
        <v>17256</v>
      </c>
      <c r="S21" s="232">
        <f t="shared" si="5"/>
        <v>0.006050229951513312</v>
      </c>
      <c r="T21" s="235">
        <v>6167</v>
      </c>
      <c r="U21" s="229">
        <v>6314</v>
      </c>
      <c r="V21" s="230"/>
      <c r="W21" s="277">
        <v>0</v>
      </c>
      <c r="X21" s="278">
        <f t="shared" si="6"/>
        <v>12481</v>
      </c>
      <c r="Y21" s="228">
        <f t="shared" si="7"/>
        <v>0.3825815239163528</v>
      </c>
    </row>
    <row r="22" spans="1:25" ht="19.5" customHeight="1">
      <c r="A22" s="234" t="s">
        <v>358</v>
      </c>
      <c r="B22" s="231">
        <v>875</v>
      </c>
      <c r="C22" s="229">
        <v>960</v>
      </c>
      <c r="D22" s="230">
        <v>0</v>
      </c>
      <c r="E22" s="277">
        <v>0</v>
      </c>
      <c r="F22" s="278">
        <f t="shared" si="0"/>
        <v>1835</v>
      </c>
      <c r="G22" s="232">
        <f t="shared" si="1"/>
        <v>0.0019362442770000559</v>
      </c>
      <c r="H22" s="231">
        <v>582</v>
      </c>
      <c r="I22" s="229">
        <v>632</v>
      </c>
      <c r="J22" s="230"/>
      <c r="K22" s="277"/>
      <c r="L22" s="278">
        <f t="shared" si="2"/>
        <v>1214</v>
      </c>
      <c r="M22" s="279">
        <f t="shared" si="3"/>
        <v>0.5115321252059308</v>
      </c>
      <c r="N22" s="231">
        <v>2219</v>
      </c>
      <c r="O22" s="229">
        <v>2533</v>
      </c>
      <c r="P22" s="230"/>
      <c r="Q22" s="277"/>
      <c r="R22" s="278">
        <f t="shared" si="4"/>
        <v>4752</v>
      </c>
      <c r="S22" s="232">
        <f t="shared" si="5"/>
        <v>0.0016661273023638882</v>
      </c>
      <c r="T22" s="235">
        <v>1656</v>
      </c>
      <c r="U22" s="229">
        <v>1859</v>
      </c>
      <c r="V22" s="230"/>
      <c r="W22" s="277"/>
      <c r="X22" s="278">
        <f t="shared" si="6"/>
        <v>3515</v>
      </c>
      <c r="Y22" s="228">
        <f t="shared" si="7"/>
        <v>0.3519203413940255</v>
      </c>
    </row>
    <row r="23" spans="1:25" ht="19.5" customHeight="1">
      <c r="A23" s="234" t="s">
        <v>359</v>
      </c>
      <c r="B23" s="231">
        <v>616</v>
      </c>
      <c r="C23" s="229">
        <v>642</v>
      </c>
      <c r="D23" s="230">
        <v>0</v>
      </c>
      <c r="E23" s="277">
        <v>0</v>
      </c>
      <c r="F23" s="278">
        <f>SUM(B23:E23)</f>
        <v>1258</v>
      </c>
      <c r="G23" s="232">
        <f>F23/$F$9</f>
        <v>0.0013274088830877767</v>
      </c>
      <c r="H23" s="231">
        <v>418</v>
      </c>
      <c r="I23" s="229">
        <v>582</v>
      </c>
      <c r="J23" s="230"/>
      <c r="K23" s="277"/>
      <c r="L23" s="278">
        <f>SUM(H23:K23)</f>
        <v>1000</v>
      </c>
      <c r="M23" s="279">
        <f>IF(ISERROR(F23/L23-1),"         /0",(F23/L23-1))</f>
        <v>0.258</v>
      </c>
      <c r="N23" s="231">
        <v>1591</v>
      </c>
      <c r="O23" s="229">
        <v>1876</v>
      </c>
      <c r="P23" s="230"/>
      <c r="Q23" s="277">
        <v>0</v>
      </c>
      <c r="R23" s="278">
        <f>SUM(N23:Q23)</f>
        <v>3467</v>
      </c>
      <c r="S23" s="232">
        <f>R23/$R$9</f>
        <v>0.0012155857233366162</v>
      </c>
      <c r="T23" s="235">
        <v>1579</v>
      </c>
      <c r="U23" s="229">
        <v>1971</v>
      </c>
      <c r="V23" s="230"/>
      <c r="W23" s="277">
        <v>0</v>
      </c>
      <c r="X23" s="278">
        <f>SUM(T23:W23)</f>
        <v>3550</v>
      </c>
      <c r="Y23" s="228">
        <f>IF(ISERROR(R23/X23-1),"         /0",IF(R23/X23&gt;5,"  *  ",(R23/X23-1)))</f>
        <v>-0.023380281690140836</v>
      </c>
    </row>
    <row r="24" spans="1:25" ht="19.5" customHeight="1" thickBot="1">
      <c r="A24" s="234" t="s">
        <v>52</v>
      </c>
      <c r="B24" s="231">
        <v>29</v>
      </c>
      <c r="C24" s="229">
        <v>4</v>
      </c>
      <c r="D24" s="230">
        <v>0</v>
      </c>
      <c r="E24" s="277">
        <v>0</v>
      </c>
      <c r="F24" s="278">
        <f t="shared" si="0"/>
        <v>33</v>
      </c>
      <c r="G24" s="232">
        <f t="shared" si="1"/>
        <v>3.482074176621354E-05</v>
      </c>
      <c r="H24" s="231">
        <v>13</v>
      </c>
      <c r="I24" s="229">
        <v>1</v>
      </c>
      <c r="J24" s="230"/>
      <c r="K24" s="277"/>
      <c r="L24" s="278">
        <f t="shared" si="2"/>
        <v>14</v>
      </c>
      <c r="M24" s="279">
        <f t="shared" si="3"/>
        <v>1.3571428571428572</v>
      </c>
      <c r="N24" s="231">
        <v>107</v>
      </c>
      <c r="O24" s="229">
        <v>14</v>
      </c>
      <c r="P24" s="230"/>
      <c r="Q24" s="277"/>
      <c r="R24" s="278">
        <f t="shared" si="4"/>
        <v>121</v>
      </c>
      <c r="S24" s="232">
        <f t="shared" si="5"/>
        <v>4.242453779167308E-05</v>
      </c>
      <c r="T24" s="235">
        <v>31</v>
      </c>
      <c r="U24" s="229">
        <v>2</v>
      </c>
      <c r="V24" s="230"/>
      <c r="W24" s="277"/>
      <c r="X24" s="278">
        <f t="shared" si="6"/>
        <v>33</v>
      </c>
      <c r="Y24" s="228">
        <f t="shared" si="7"/>
        <v>2.6666666666666665</v>
      </c>
    </row>
    <row r="25" spans="1:25" s="267" customFormat="1" ht="19.5" customHeight="1">
      <c r="A25" s="276" t="s">
        <v>55</v>
      </c>
      <c r="B25" s="273">
        <f>SUM(B26:B40)</f>
        <v>63287</v>
      </c>
      <c r="C25" s="272">
        <f>SUM(C26:C40)</f>
        <v>50515</v>
      </c>
      <c r="D25" s="271">
        <f>SUM(D26:D40)</f>
        <v>8</v>
      </c>
      <c r="E25" s="270">
        <f>SUM(E26:E40)</f>
        <v>0</v>
      </c>
      <c r="F25" s="269">
        <f t="shared" si="0"/>
        <v>113810</v>
      </c>
      <c r="G25" s="274">
        <f t="shared" si="1"/>
        <v>0.12008935213372009</v>
      </c>
      <c r="H25" s="273">
        <f>SUM(H26:H40)</f>
        <v>54575</v>
      </c>
      <c r="I25" s="272">
        <f>SUM(I26:I40)</f>
        <v>41066</v>
      </c>
      <c r="J25" s="271">
        <f>SUM(J26:J40)</f>
        <v>7</v>
      </c>
      <c r="K25" s="270">
        <f>SUM(K26:K40)</f>
        <v>0</v>
      </c>
      <c r="L25" s="269">
        <f t="shared" si="2"/>
        <v>95648</v>
      </c>
      <c r="M25" s="275">
        <f t="shared" si="3"/>
        <v>0.18988374038139844</v>
      </c>
      <c r="N25" s="273">
        <f>SUM(N26:N40)</f>
        <v>186740</v>
      </c>
      <c r="O25" s="272">
        <f>SUM(O26:O40)</f>
        <v>156040</v>
      </c>
      <c r="P25" s="271">
        <f>SUM(P26:P40)</f>
        <v>63</v>
      </c>
      <c r="Q25" s="270">
        <f>SUM(Q26:Q40)</f>
        <v>27</v>
      </c>
      <c r="R25" s="269">
        <f t="shared" si="4"/>
        <v>342870</v>
      </c>
      <c r="S25" s="274">
        <f t="shared" si="5"/>
        <v>0.12021571299695</v>
      </c>
      <c r="T25" s="273">
        <f>SUM(T26:T40)</f>
        <v>160996</v>
      </c>
      <c r="U25" s="272">
        <f>SUM(U26:U40)</f>
        <v>131022</v>
      </c>
      <c r="V25" s="271">
        <f>SUM(V26:V40)</f>
        <v>42</v>
      </c>
      <c r="W25" s="270">
        <f>SUM(W26:W40)</f>
        <v>0</v>
      </c>
      <c r="X25" s="269">
        <f t="shared" si="6"/>
        <v>292060</v>
      </c>
      <c r="Y25" s="268">
        <f t="shared" si="7"/>
        <v>0.17397110182839137</v>
      </c>
    </row>
    <row r="26" spans="1:25" ht="19.5" customHeight="1">
      <c r="A26" s="234" t="s">
        <v>360</v>
      </c>
      <c r="B26" s="231">
        <v>36756</v>
      </c>
      <c r="C26" s="229">
        <v>27743</v>
      </c>
      <c r="D26" s="230">
        <v>6</v>
      </c>
      <c r="E26" s="277">
        <v>0</v>
      </c>
      <c r="F26" s="278">
        <f t="shared" si="0"/>
        <v>64505</v>
      </c>
      <c r="G26" s="232">
        <f t="shared" si="1"/>
        <v>0.06806399841301831</v>
      </c>
      <c r="H26" s="231">
        <v>34016</v>
      </c>
      <c r="I26" s="229">
        <v>25451</v>
      </c>
      <c r="J26" s="230">
        <v>4</v>
      </c>
      <c r="K26" s="277"/>
      <c r="L26" s="278">
        <f t="shared" si="2"/>
        <v>59471</v>
      </c>
      <c r="M26" s="279">
        <f t="shared" si="3"/>
        <v>0.0846462981957592</v>
      </c>
      <c r="N26" s="231">
        <v>106837</v>
      </c>
      <c r="O26" s="229">
        <v>86532</v>
      </c>
      <c r="P26" s="230">
        <v>32</v>
      </c>
      <c r="Q26" s="277">
        <v>0</v>
      </c>
      <c r="R26" s="278">
        <f t="shared" si="4"/>
        <v>193401</v>
      </c>
      <c r="S26" s="232">
        <f t="shared" si="5"/>
        <v>0.06780948787973029</v>
      </c>
      <c r="T26" s="231">
        <v>99147</v>
      </c>
      <c r="U26" s="229">
        <v>82308</v>
      </c>
      <c r="V26" s="230">
        <v>35</v>
      </c>
      <c r="W26" s="277">
        <v>0</v>
      </c>
      <c r="X26" s="264">
        <f t="shared" si="6"/>
        <v>181490</v>
      </c>
      <c r="Y26" s="228">
        <f t="shared" si="7"/>
        <v>0.06562896027329335</v>
      </c>
    </row>
    <row r="27" spans="1:25" ht="19.5" customHeight="1">
      <c r="A27" s="234" t="s">
        <v>361</v>
      </c>
      <c r="B27" s="231">
        <v>5797</v>
      </c>
      <c r="C27" s="229">
        <v>5878</v>
      </c>
      <c r="D27" s="230">
        <v>2</v>
      </c>
      <c r="E27" s="277">
        <v>0</v>
      </c>
      <c r="F27" s="278">
        <f t="shared" si="0"/>
        <v>11677</v>
      </c>
      <c r="G27" s="232">
        <f t="shared" si="1"/>
        <v>0.012321266715275015</v>
      </c>
      <c r="H27" s="231">
        <v>3475</v>
      </c>
      <c r="I27" s="229">
        <v>2932</v>
      </c>
      <c r="J27" s="230">
        <v>3</v>
      </c>
      <c r="K27" s="277"/>
      <c r="L27" s="278">
        <f t="shared" si="2"/>
        <v>6410</v>
      </c>
      <c r="M27" s="279">
        <f t="shared" si="3"/>
        <v>0.8216848673946957</v>
      </c>
      <c r="N27" s="231">
        <v>19911</v>
      </c>
      <c r="O27" s="229">
        <v>17765</v>
      </c>
      <c r="P27" s="230">
        <v>14</v>
      </c>
      <c r="Q27" s="277">
        <v>0</v>
      </c>
      <c r="R27" s="278">
        <f t="shared" si="4"/>
        <v>37690</v>
      </c>
      <c r="S27" s="232">
        <f t="shared" si="5"/>
        <v>0.013214717598083953</v>
      </c>
      <c r="T27" s="231">
        <v>12653</v>
      </c>
      <c r="U27" s="229">
        <v>8798</v>
      </c>
      <c r="V27" s="230">
        <v>7</v>
      </c>
      <c r="W27" s="277"/>
      <c r="X27" s="264">
        <f t="shared" si="6"/>
        <v>21458</v>
      </c>
      <c r="Y27" s="228">
        <f t="shared" si="7"/>
        <v>0.7564544691956381</v>
      </c>
    </row>
    <row r="28" spans="1:25" ht="19.5" customHeight="1">
      <c r="A28" s="234" t="s">
        <v>362</v>
      </c>
      <c r="B28" s="231">
        <v>5895</v>
      </c>
      <c r="C28" s="229">
        <v>5395</v>
      </c>
      <c r="D28" s="230">
        <v>0</v>
      </c>
      <c r="E28" s="277">
        <v>0</v>
      </c>
      <c r="F28" s="278">
        <f aca="true" t="shared" si="8" ref="F28:F40">SUM(B28:E28)</f>
        <v>11290</v>
      </c>
      <c r="G28" s="232">
        <f aca="true" t="shared" si="9" ref="G28:G40">F28/$F$9</f>
        <v>0.011912914380016694</v>
      </c>
      <c r="H28" s="231">
        <v>8757</v>
      </c>
      <c r="I28" s="229">
        <v>6592</v>
      </c>
      <c r="J28" s="230"/>
      <c r="K28" s="277"/>
      <c r="L28" s="278">
        <f aca="true" t="shared" si="10" ref="L28:L40">SUM(H28:K28)</f>
        <v>15349</v>
      </c>
      <c r="M28" s="279">
        <f aca="true" t="shared" si="11" ref="M28:M40">IF(ISERROR(F28/L28-1),"         /0",(F28/L28-1))</f>
        <v>-0.26444719525702</v>
      </c>
      <c r="N28" s="231">
        <v>17477</v>
      </c>
      <c r="O28" s="229">
        <v>15736</v>
      </c>
      <c r="P28" s="230"/>
      <c r="Q28" s="277"/>
      <c r="R28" s="278">
        <f aca="true" t="shared" si="12" ref="R28:R40">SUM(N28:Q28)</f>
        <v>33213</v>
      </c>
      <c r="S28" s="232">
        <f aca="true" t="shared" si="13" ref="S28:S40">R28/$R$9</f>
        <v>0.01164500969979205</v>
      </c>
      <c r="T28" s="231">
        <v>22479</v>
      </c>
      <c r="U28" s="229">
        <v>19490</v>
      </c>
      <c r="V28" s="230"/>
      <c r="W28" s="277"/>
      <c r="X28" s="264">
        <f aca="true" t="shared" si="14" ref="X28:X40">SUM(T28:W28)</f>
        <v>41969</v>
      </c>
      <c r="Y28" s="228">
        <f aca="true" t="shared" si="15" ref="Y28:Y40">IF(ISERROR(R28/X28-1),"         /0",IF(R28/X28&gt;5,"  *  ",(R28/X28-1)))</f>
        <v>-0.208630179418142</v>
      </c>
    </row>
    <row r="29" spans="1:25" ht="19.5" customHeight="1">
      <c r="A29" s="234" t="s">
        <v>363</v>
      </c>
      <c r="B29" s="231">
        <v>4977</v>
      </c>
      <c r="C29" s="229">
        <v>3629</v>
      </c>
      <c r="D29" s="230">
        <v>0</v>
      </c>
      <c r="E29" s="277">
        <v>0</v>
      </c>
      <c r="F29" s="278">
        <f t="shared" si="8"/>
        <v>8606</v>
      </c>
      <c r="G29" s="232">
        <f t="shared" si="9"/>
        <v>0.009080827383031325</v>
      </c>
      <c r="H29" s="231">
        <v>6854</v>
      </c>
      <c r="I29" s="229">
        <v>5443</v>
      </c>
      <c r="J29" s="230"/>
      <c r="K29" s="277"/>
      <c r="L29" s="278">
        <f t="shared" si="10"/>
        <v>12297</v>
      </c>
      <c r="M29" s="279">
        <f t="shared" si="11"/>
        <v>-0.3001545092298935</v>
      </c>
      <c r="N29" s="231">
        <v>13508</v>
      </c>
      <c r="O29" s="229">
        <v>12098</v>
      </c>
      <c r="P29" s="230"/>
      <c r="Q29" s="277"/>
      <c r="R29" s="278">
        <f t="shared" si="12"/>
        <v>25606</v>
      </c>
      <c r="S29" s="232">
        <f t="shared" si="13"/>
        <v>0.00897787367515356</v>
      </c>
      <c r="T29" s="231">
        <v>20524</v>
      </c>
      <c r="U29" s="229">
        <v>17802</v>
      </c>
      <c r="V29" s="230"/>
      <c r="W29" s="277"/>
      <c r="X29" s="264">
        <f t="shared" si="14"/>
        <v>38326</v>
      </c>
      <c r="Y29" s="228">
        <f t="shared" si="15"/>
        <v>-0.3318895788759588</v>
      </c>
    </row>
    <row r="30" spans="1:25" ht="19.5" customHeight="1">
      <c r="A30" s="234" t="s">
        <v>364</v>
      </c>
      <c r="B30" s="231">
        <v>3050</v>
      </c>
      <c r="C30" s="229">
        <v>2455</v>
      </c>
      <c r="D30" s="230">
        <v>0</v>
      </c>
      <c r="E30" s="277">
        <v>0</v>
      </c>
      <c r="F30" s="278">
        <f t="shared" si="8"/>
        <v>5505</v>
      </c>
      <c r="G30" s="232">
        <f t="shared" si="9"/>
        <v>0.005808732831000168</v>
      </c>
      <c r="H30" s="231">
        <v>154</v>
      </c>
      <c r="I30" s="229">
        <v>17</v>
      </c>
      <c r="J30" s="230"/>
      <c r="K30" s="277"/>
      <c r="L30" s="278">
        <f t="shared" si="10"/>
        <v>171</v>
      </c>
      <c r="M30" s="279">
        <f t="shared" si="11"/>
        <v>31.19298245614035</v>
      </c>
      <c r="N30" s="231">
        <v>7991</v>
      </c>
      <c r="O30" s="229">
        <v>7258</v>
      </c>
      <c r="P30" s="230"/>
      <c r="Q30" s="277"/>
      <c r="R30" s="278">
        <f t="shared" si="12"/>
        <v>15249</v>
      </c>
      <c r="S30" s="232">
        <f t="shared" si="13"/>
        <v>0.0053465436097952295</v>
      </c>
      <c r="T30" s="231">
        <v>1035</v>
      </c>
      <c r="U30" s="229">
        <v>98</v>
      </c>
      <c r="V30" s="230"/>
      <c r="W30" s="277"/>
      <c r="X30" s="264">
        <f t="shared" si="14"/>
        <v>1133</v>
      </c>
      <c r="Y30" s="228" t="str">
        <f t="shared" si="15"/>
        <v>  *  </v>
      </c>
    </row>
    <row r="31" spans="1:25" ht="19.5" customHeight="1">
      <c r="A31" s="234" t="s">
        <v>365</v>
      </c>
      <c r="B31" s="231">
        <v>2385</v>
      </c>
      <c r="C31" s="229">
        <v>1895</v>
      </c>
      <c r="D31" s="230">
        <v>0</v>
      </c>
      <c r="E31" s="277">
        <v>0</v>
      </c>
      <c r="F31" s="278">
        <f t="shared" si="8"/>
        <v>4280</v>
      </c>
      <c r="G31" s="232">
        <f t="shared" si="9"/>
        <v>0.004516144689678605</v>
      </c>
      <c r="H31" s="231">
        <v>245</v>
      </c>
      <c r="I31" s="229">
        <v>91</v>
      </c>
      <c r="J31" s="230"/>
      <c r="K31" s="277"/>
      <c r="L31" s="278">
        <f t="shared" si="10"/>
        <v>336</v>
      </c>
      <c r="M31" s="279">
        <f t="shared" si="11"/>
        <v>11.738095238095237</v>
      </c>
      <c r="N31" s="231">
        <v>8035</v>
      </c>
      <c r="O31" s="229">
        <v>5777</v>
      </c>
      <c r="P31" s="230"/>
      <c r="Q31" s="277"/>
      <c r="R31" s="278">
        <f t="shared" si="12"/>
        <v>13812</v>
      </c>
      <c r="S31" s="232">
        <f t="shared" si="13"/>
        <v>0.004842708396517261</v>
      </c>
      <c r="T31" s="231">
        <v>1272</v>
      </c>
      <c r="U31" s="229">
        <v>488</v>
      </c>
      <c r="V31" s="230"/>
      <c r="W31" s="277"/>
      <c r="X31" s="264">
        <f t="shared" si="14"/>
        <v>1760</v>
      </c>
      <c r="Y31" s="228" t="str">
        <f t="shared" si="15"/>
        <v>  *  </v>
      </c>
    </row>
    <row r="32" spans="1:25" ht="19.5" customHeight="1">
      <c r="A32" s="234" t="s">
        <v>366</v>
      </c>
      <c r="B32" s="231">
        <v>801</v>
      </c>
      <c r="C32" s="229">
        <v>736</v>
      </c>
      <c r="D32" s="230">
        <v>0</v>
      </c>
      <c r="E32" s="277">
        <v>0</v>
      </c>
      <c r="F32" s="278">
        <f t="shared" si="8"/>
        <v>1537</v>
      </c>
      <c r="G32" s="232">
        <f t="shared" si="9"/>
        <v>0.0016218024271112185</v>
      </c>
      <c r="H32" s="231">
        <v>247</v>
      </c>
      <c r="I32" s="229">
        <v>15</v>
      </c>
      <c r="J32" s="230"/>
      <c r="K32" s="277"/>
      <c r="L32" s="278">
        <f t="shared" si="10"/>
        <v>262</v>
      </c>
      <c r="M32" s="279">
        <f t="shared" si="11"/>
        <v>4.866412213740458</v>
      </c>
      <c r="N32" s="231">
        <v>2086</v>
      </c>
      <c r="O32" s="229">
        <v>2176</v>
      </c>
      <c r="P32" s="230"/>
      <c r="Q32" s="277"/>
      <c r="R32" s="278">
        <f t="shared" si="12"/>
        <v>4262</v>
      </c>
      <c r="S32" s="232">
        <f t="shared" si="13"/>
        <v>0.0014943254551083526</v>
      </c>
      <c r="T32" s="231">
        <v>1016</v>
      </c>
      <c r="U32" s="229">
        <v>75</v>
      </c>
      <c r="V32" s="230"/>
      <c r="W32" s="277"/>
      <c r="X32" s="264">
        <f t="shared" si="14"/>
        <v>1091</v>
      </c>
      <c r="Y32" s="228">
        <f t="shared" si="15"/>
        <v>2.906507791017415</v>
      </c>
    </row>
    <row r="33" spans="1:25" ht="19.5" customHeight="1">
      <c r="A33" s="234" t="s">
        <v>367</v>
      </c>
      <c r="B33" s="231">
        <v>894</v>
      </c>
      <c r="C33" s="229">
        <v>529</v>
      </c>
      <c r="D33" s="230">
        <v>0</v>
      </c>
      <c r="E33" s="277">
        <v>0</v>
      </c>
      <c r="F33" s="278">
        <f t="shared" si="8"/>
        <v>1423</v>
      </c>
      <c r="G33" s="232">
        <f t="shared" si="9"/>
        <v>0.0015015125919188444</v>
      </c>
      <c r="H33" s="231">
        <v>570</v>
      </c>
      <c r="I33" s="229">
        <v>432</v>
      </c>
      <c r="J33" s="230"/>
      <c r="K33" s="277"/>
      <c r="L33" s="278">
        <f t="shared" si="10"/>
        <v>1002</v>
      </c>
      <c r="M33" s="279">
        <f t="shared" si="11"/>
        <v>0.42015968063872267</v>
      </c>
      <c r="N33" s="231">
        <v>2503</v>
      </c>
      <c r="O33" s="229">
        <v>1752</v>
      </c>
      <c r="P33" s="230"/>
      <c r="Q33" s="277"/>
      <c r="R33" s="278">
        <f t="shared" si="12"/>
        <v>4255</v>
      </c>
      <c r="S33" s="232">
        <f t="shared" si="13"/>
        <v>0.0014918711430047021</v>
      </c>
      <c r="T33" s="231">
        <v>1529</v>
      </c>
      <c r="U33" s="229">
        <v>1520</v>
      </c>
      <c r="V33" s="230"/>
      <c r="W33" s="277"/>
      <c r="X33" s="264">
        <f t="shared" si="14"/>
        <v>3049</v>
      </c>
      <c r="Y33" s="228">
        <f t="shared" si="15"/>
        <v>0.39553952115447677</v>
      </c>
    </row>
    <row r="34" spans="1:25" ht="19.5" customHeight="1">
      <c r="A34" s="234" t="s">
        <v>368</v>
      </c>
      <c r="B34" s="231">
        <v>612</v>
      </c>
      <c r="C34" s="229">
        <v>508</v>
      </c>
      <c r="D34" s="230">
        <v>0</v>
      </c>
      <c r="E34" s="277">
        <v>0</v>
      </c>
      <c r="F34" s="278">
        <f t="shared" si="8"/>
        <v>1120</v>
      </c>
      <c r="G34" s="232">
        <f t="shared" si="9"/>
        <v>0.0011817948720654293</v>
      </c>
      <c r="H34" s="231">
        <v>63</v>
      </c>
      <c r="I34" s="229">
        <v>7</v>
      </c>
      <c r="J34" s="230"/>
      <c r="K34" s="277"/>
      <c r="L34" s="278">
        <f t="shared" si="10"/>
        <v>70</v>
      </c>
      <c r="M34" s="279">
        <f t="shared" si="11"/>
        <v>15</v>
      </c>
      <c r="N34" s="231">
        <v>2085</v>
      </c>
      <c r="O34" s="229">
        <v>1608</v>
      </c>
      <c r="P34" s="230">
        <v>17</v>
      </c>
      <c r="Q34" s="277">
        <v>27</v>
      </c>
      <c r="R34" s="278">
        <f t="shared" si="12"/>
        <v>3737</v>
      </c>
      <c r="S34" s="232">
        <f t="shared" si="13"/>
        <v>0.0013102520473345645</v>
      </c>
      <c r="T34" s="231">
        <v>285</v>
      </c>
      <c r="U34" s="229">
        <v>64</v>
      </c>
      <c r="V34" s="230"/>
      <c r="W34" s="277"/>
      <c r="X34" s="264">
        <f t="shared" si="14"/>
        <v>349</v>
      </c>
      <c r="Y34" s="228" t="str">
        <f t="shared" si="15"/>
        <v>  *  </v>
      </c>
    </row>
    <row r="35" spans="1:25" ht="19.5" customHeight="1">
      <c r="A35" s="234" t="s">
        <v>369</v>
      </c>
      <c r="B35" s="231">
        <v>405</v>
      </c>
      <c r="C35" s="229">
        <v>215</v>
      </c>
      <c r="D35" s="230">
        <v>0</v>
      </c>
      <c r="E35" s="277">
        <v>0</v>
      </c>
      <c r="F35" s="278">
        <f t="shared" si="8"/>
        <v>620</v>
      </c>
      <c r="G35" s="232">
        <f t="shared" si="9"/>
        <v>0.0006542078756076483</v>
      </c>
      <c r="H35" s="231">
        <v>14</v>
      </c>
      <c r="I35" s="229">
        <v>4</v>
      </c>
      <c r="J35" s="230"/>
      <c r="K35" s="277"/>
      <c r="L35" s="278">
        <f t="shared" si="10"/>
        <v>18</v>
      </c>
      <c r="M35" s="279">
        <f t="shared" si="11"/>
        <v>33.44444444444444</v>
      </c>
      <c r="N35" s="231">
        <v>939</v>
      </c>
      <c r="O35" s="229">
        <v>776</v>
      </c>
      <c r="P35" s="230"/>
      <c r="Q35" s="277"/>
      <c r="R35" s="278">
        <f t="shared" si="12"/>
        <v>1715</v>
      </c>
      <c r="S35" s="232">
        <f t="shared" si="13"/>
        <v>0.0006013064653943746</v>
      </c>
      <c r="T35" s="231">
        <v>62</v>
      </c>
      <c r="U35" s="229">
        <v>58</v>
      </c>
      <c r="V35" s="230"/>
      <c r="W35" s="277"/>
      <c r="X35" s="264">
        <f t="shared" si="14"/>
        <v>120</v>
      </c>
      <c r="Y35" s="228" t="str">
        <f t="shared" si="15"/>
        <v>  *  </v>
      </c>
    </row>
    <row r="36" spans="1:25" ht="19.5" customHeight="1">
      <c r="A36" s="234" t="s">
        <v>370</v>
      </c>
      <c r="B36" s="231">
        <v>330</v>
      </c>
      <c r="C36" s="229">
        <v>270</v>
      </c>
      <c r="D36" s="230">
        <v>0</v>
      </c>
      <c r="E36" s="277">
        <v>0</v>
      </c>
      <c r="F36" s="278">
        <f t="shared" si="8"/>
        <v>600</v>
      </c>
      <c r="G36" s="232">
        <f t="shared" si="9"/>
        <v>0.0006331043957493371</v>
      </c>
      <c r="H36" s="231">
        <v>43</v>
      </c>
      <c r="I36" s="229">
        <v>22</v>
      </c>
      <c r="J36" s="230"/>
      <c r="K36" s="277"/>
      <c r="L36" s="278">
        <f t="shared" si="10"/>
        <v>65</v>
      </c>
      <c r="M36" s="279">
        <f t="shared" si="11"/>
        <v>8.23076923076923</v>
      </c>
      <c r="N36" s="231">
        <v>1065</v>
      </c>
      <c r="O36" s="229">
        <v>781</v>
      </c>
      <c r="P36" s="230"/>
      <c r="Q36" s="277"/>
      <c r="R36" s="278">
        <f t="shared" si="12"/>
        <v>1846</v>
      </c>
      <c r="S36" s="232">
        <f t="shared" si="13"/>
        <v>0.0006472371633341199</v>
      </c>
      <c r="T36" s="231">
        <v>316</v>
      </c>
      <c r="U36" s="229">
        <v>64</v>
      </c>
      <c r="V36" s="230"/>
      <c r="W36" s="277"/>
      <c r="X36" s="264">
        <f t="shared" si="14"/>
        <v>380</v>
      </c>
      <c r="Y36" s="228">
        <f t="shared" si="15"/>
        <v>3.8578947368421055</v>
      </c>
    </row>
    <row r="37" spans="1:25" ht="19.5" customHeight="1">
      <c r="A37" s="234" t="s">
        <v>371</v>
      </c>
      <c r="B37" s="231">
        <v>331</v>
      </c>
      <c r="C37" s="229">
        <v>258</v>
      </c>
      <c r="D37" s="230">
        <v>0</v>
      </c>
      <c r="E37" s="277">
        <v>0</v>
      </c>
      <c r="F37" s="278">
        <f t="shared" si="8"/>
        <v>589</v>
      </c>
      <c r="G37" s="232">
        <f t="shared" si="9"/>
        <v>0.000621497481827266</v>
      </c>
      <c r="H37" s="231">
        <v>30</v>
      </c>
      <c r="I37" s="229">
        <v>23</v>
      </c>
      <c r="J37" s="230"/>
      <c r="K37" s="277"/>
      <c r="L37" s="278">
        <f t="shared" si="10"/>
        <v>53</v>
      </c>
      <c r="M37" s="279">
        <f t="shared" si="11"/>
        <v>10.11320754716981</v>
      </c>
      <c r="N37" s="231">
        <v>984</v>
      </c>
      <c r="O37" s="229">
        <v>802</v>
      </c>
      <c r="P37" s="230"/>
      <c r="Q37" s="277"/>
      <c r="R37" s="278">
        <f t="shared" si="12"/>
        <v>1786</v>
      </c>
      <c r="S37" s="232">
        <f t="shared" si="13"/>
        <v>0.000626200202445687</v>
      </c>
      <c r="T37" s="231">
        <v>158</v>
      </c>
      <c r="U37" s="229">
        <v>108</v>
      </c>
      <c r="V37" s="230"/>
      <c r="W37" s="277"/>
      <c r="X37" s="264">
        <f t="shared" si="14"/>
        <v>266</v>
      </c>
      <c r="Y37" s="228" t="str">
        <f t="shared" si="15"/>
        <v>  *  </v>
      </c>
    </row>
    <row r="38" spans="1:25" ht="19.5" customHeight="1">
      <c r="A38" s="234" t="s">
        <v>372</v>
      </c>
      <c r="B38" s="231">
        <v>267</v>
      </c>
      <c r="C38" s="229">
        <v>228</v>
      </c>
      <c r="D38" s="230">
        <v>0</v>
      </c>
      <c r="E38" s="277">
        <v>0</v>
      </c>
      <c r="F38" s="278">
        <f t="shared" si="8"/>
        <v>495</v>
      </c>
      <c r="G38" s="232">
        <f t="shared" si="9"/>
        <v>0.0005223111264932031</v>
      </c>
      <c r="H38" s="231">
        <v>40</v>
      </c>
      <c r="I38" s="229">
        <v>16</v>
      </c>
      <c r="J38" s="230"/>
      <c r="K38" s="277"/>
      <c r="L38" s="278">
        <f t="shared" si="10"/>
        <v>56</v>
      </c>
      <c r="M38" s="279">
        <f t="shared" si="11"/>
        <v>7.8392857142857135</v>
      </c>
      <c r="N38" s="231">
        <v>1184</v>
      </c>
      <c r="O38" s="229">
        <v>889</v>
      </c>
      <c r="P38" s="230"/>
      <c r="Q38" s="277"/>
      <c r="R38" s="278">
        <f t="shared" si="12"/>
        <v>2073</v>
      </c>
      <c r="S38" s="232">
        <f t="shared" si="13"/>
        <v>0.0007268269986953578</v>
      </c>
      <c r="T38" s="231">
        <v>253</v>
      </c>
      <c r="U38" s="229">
        <v>76</v>
      </c>
      <c r="V38" s="230"/>
      <c r="W38" s="277"/>
      <c r="X38" s="264">
        <f t="shared" si="14"/>
        <v>329</v>
      </c>
      <c r="Y38" s="228" t="str">
        <f t="shared" si="15"/>
        <v>  *  </v>
      </c>
    </row>
    <row r="39" spans="1:25" ht="19.5" customHeight="1">
      <c r="A39" s="234" t="s">
        <v>373</v>
      </c>
      <c r="B39" s="231">
        <v>150</v>
      </c>
      <c r="C39" s="229">
        <v>157</v>
      </c>
      <c r="D39" s="230">
        <v>0</v>
      </c>
      <c r="E39" s="277">
        <v>0</v>
      </c>
      <c r="F39" s="278">
        <f t="shared" si="8"/>
        <v>307</v>
      </c>
      <c r="G39" s="232">
        <f t="shared" si="9"/>
        <v>0.00032393841582507746</v>
      </c>
      <c r="H39" s="231">
        <v>31</v>
      </c>
      <c r="I39" s="229">
        <v>19</v>
      </c>
      <c r="J39" s="230"/>
      <c r="K39" s="277"/>
      <c r="L39" s="278">
        <f t="shared" si="10"/>
        <v>50</v>
      </c>
      <c r="M39" s="279">
        <f t="shared" si="11"/>
        <v>5.14</v>
      </c>
      <c r="N39" s="231">
        <v>376</v>
      </c>
      <c r="O39" s="229">
        <v>348</v>
      </c>
      <c r="P39" s="230"/>
      <c r="Q39" s="277"/>
      <c r="R39" s="278">
        <f t="shared" si="12"/>
        <v>724</v>
      </c>
      <c r="S39" s="232">
        <f t="shared" si="13"/>
        <v>0.000253845994720424</v>
      </c>
      <c r="T39" s="231">
        <v>86</v>
      </c>
      <c r="U39" s="229">
        <v>50</v>
      </c>
      <c r="V39" s="230"/>
      <c r="W39" s="277"/>
      <c r="X39" s="264">
        <f t="shared" si="14"/>
        <v>136</v>
      </c>
      <c r="Y39" s="228" t="str">
        <f t="shared" si="15"/>
        <v>  *  </v>
      </c>
    </row>
    <row r="40" spans="1:25" ht="19.5" customHeight="1" thickBot="1">
      <c r="A40" s="234" t="s">
        <v>52</v>
      </c>
      <c r="B40" s="231">
        <v>637</v>
      </c>
      <c r="C40" s="229">
        <v>619</v>
      </c>
      <c r="D40" s="230">
        <v>0</v>
      </c>
      <c r="E40" s="277">
        <v>0</v>
      </c>
      <c r="F40" s="278">
        <f t="shared" si="8"/>
        <v>1256</v>
      </c>
      <c r="G40" s="232">
        <f t="shared" si="9"/>
        <v>0.0013252985351019455</v>
      </c>
      <c r="H40" s="231">
        <v>36</v>
      </c>
      <c r="I40" s="229">
        <v>2</v>
      </c>
      <c r="J40" s="230"/>
      <c r="K40" s="277"/>
      <c r="L40" s="278">
        <f t="shared" si="10"/>
        <v>38</v>
      </c>
      <c r="M40" s="279">
        <f t="shared" si="11"/>
        <v>32.05263157894737</v>
      </c>
      <c r="N40" s="231">
        <v>1759</v>
      </c>
      <c r="O40" s="229">
        <v>1742</v>
      </c>
      <c r="P40" s="230">
        <v>0</v>
      </c>
      <c r="Q40" s="277">
        <v>0</v>
      </c>
      <c r="R40" s="278">
        <f t="shared" si="12"/>
        <v>3501</v>
      </c>
      <c r="S40" s="232">
        <f t="shared" si="13"/>
        <v>0.0012275066678400616</v>
      </c>
      <c r="T40" s="231">
        <v>181</v>
      </c>
      <c r="U40" s="229">
        <v>23</v>
      </c>
      <c r="V40" s="230">
        <v>0</v>
      </c>
      <c r="W40" s="277">
        <v>0</v>
      </c>
      <c r="X40" s="264">
        <f t="shared" si="14"/>
        <v>204</v>
      </c>
      <c r="Y40" s="228" t="str">
        <f t="shared" si="15"/>
        <v>  *  </v>
      </c>
    </row>
    <row r="41" spans="1:25" s="267" customFormat="1" ht="19.5" customHeight="1">
      <c r="A41" s="276" t="s">
        <v>54</v>
      </c>
      <c r="B41" s="273">
        <f>SUM(B42:B50)</f>
        <v>136971</v>
      </c>
      <c r="C41" s="272">
        <f>SUM(C42:C50)</f>
        <v>132268</v>
      </c>
      <c r="D41" s="271">
        <f>SUM(D42:D50)</f>
        <v>682</v>
      </c>
      <c r="E41" s="270">
        <f>SUM(E42:E50)</f>
        <v>607</v>
      </c>
      <c r="F41" s="269">
        <f t="shared" si="0"/>
        <v>270528</v>
      </c>
      <c r="G41" s="274">
        <f t="shared" si="1"/>
        <v>0.2854541099554611</v>
      </c>
      <c r="H41" s="273">
        <f>SUM(H42:H50)</f>
        <v>118160</v>
      </c>
      <c r="I41" s="272">
        <f>SUM(I42:I50)</f>
        <v>106329</v>
      </c>
      <c r="J41" s="271">
        <f>SUM(J42:J50)</f>
        <v>3625</v>
      </c>
      <c r="K41" s="270">
        <f>SUM(K42:K50)</f>
        <v>3524</v>
      </c>
      <c r="L41" s="269">
        <f t="shared" si="2"/>
        <v>231638</v>
      </c>
      <c r="M41" s="275">
        <f t="shared" si="3"/>
        <v>0.16789127863303954</v>
      </c>
      <c r="N41" s="273">
        <f>SUM(N42:N50)</f>
        <v>423908</v>
      </c>
      <c r="O41" s="272">
        <f>SUM(O42:O50)</f>
        <v>396756</v>
      </c>
      <c r="P41" s="271">
        <f>SUM(P42:P50)</f>
        <v>3902</v>
      </c>
      <c r="Q41" s="270">
        <f>SUM(Q42:Q50)</f>
        <v>4210</v>
      </c>
      <c r="R41" s="269">
        <f t="shared" si="4"/>
        <v>828776</v>
      </c>
      <c r="S41" s="274">
        <f t="shared" si="5"/>
        <v>0.2905821382878649</v>
      </c>
      <c r="T41" s="273">
        <f>SUM(T42:T50)</f>
        <v>369694</v>
      </c>
      <c r="U41" s="272">
        <f>SUM(U42:U50)</f>
        <v>346605</v>
      </c>
      <c r="V41" s="271">
        <f>SUM(V42:V50)</f>
        <v>12622</v>
      </c>
      <c r="W41" s="270">
        <f>SUM(W42:W50)</f>
        <v>13309</v>
      </c>
      <c r="X41" s="269">
        <f t="shared" si="6"/>
        <v>742230</v>
      </c>
      <c r="Y41" s="268">
        <f t="shared" si="7"/>
        <v>0.11660267033129901</v>
      </c>
    </row>
    <row r="42" spans="1:25" s="204" customFormat="1" ht="19.5" customHeight="1">
      <c r="A42" s="219" t="s">
        <v>374</v>
      </c>
      <c r="B42" s="217">
        <v>78775</v>
      </c>
      <c r="C42" s="214">
        <v>72008</v>
      </c>
      <c r="D42" s="213">
        <v>355</v>
      </c>
      <c r="E42" s="265">
        <v>305</v>
      </c>
      <c r="F42" s="264">
        <f t="shared" si="0"/>
        <v>151443</v>
      </c>
      <c r="G42" s="216">
        <f t="shared" si="1"/>
        <v>0.15979871500911141</v>
      </c>
      <c r="H42" s="217">
        <v>69728</v>
      </c>
      <c r="I42" s="214">
        <v>58441</v>
      </c>
      <c r="J42" s="213">
        <v>2714</v>
      </c>
      <c r="K42" s="265">
        <v>2851</v>
      </c>
      <c r="L42" s="264">
        <f t="shared" si="2"/>
        <v>133734</v>
      </c>
      <c r="M42" s="266">
        <f t="shared" si="3"/>
        <v>0.13241957916461033</v>
      </c>
      <c r="N42" s="217">
        <v>248599</v>
      </c>
      <c r="O42" s="214">
        <v>222016</v>
      </c>
      <c r="P42" s="213">
        <v>3412</v>
      </c>
      <c r="Q42" s="265">
        <v>3761</v>
      </c>
      <c r="R42" s="264">
        <f t="shared" si="4"/>
        <v>477788</v>
      </c>
      <c r="S42" s="216">
        <f t="shared" si="5"/>
        <v>0.1675201244827099</v>
      </c>
      <c r="T42" s="215">
        <v>228443</v>
      </c>
      <c r="U42" s="214">
        <v>202505</v>
      </c>
      <c r="V42" s="213">
        <v>9408</v>
      </c>
      <c r="W42" s="265">
        <v>9655</v>
      </c>
      <c r="X42" s="264">
        <f t="shared" si="6"/>
        <v>450011</v>
      </c>
      <c r="Y42" s="212">
        <f t="shared" si="7"/>
        <v>0.0617251578294753</v>
      </c>
    </row>
    <row r="43" spans="1:25" s="204" customFormat="1" ht="19.5" customHeight="1">
      <c r="A43" s="219" t="s">
        <v>375</v>
      </c>
      <c r="B43" s="217">
        <v>35623</v>
      </c>
      <c r="C43" s="214">
        <v>37561</v>
      </c>
      <c r="D43" s="213">
        <v>321</v>
      </c>
      <c r="E43" s="265">
        <v>298</v>
      </c>
      <c r="F43" s="264">
        <f t="shared" si="0"/>
        <v>73803</v>
      </c>
      <c r="G43" s="216">
        <f t="shared" si="1"/>
        <v>0.07787500619914721</v>
      </c>
      <c r="H43" s="217">
        <v>33291</v>
      </c>
      <c r="I43" s="214">
        <v>32319</v>
      </c>
      <c r="J43" s="213">
        <v>630</v>
      </c>
      <c r="K43" s="265">
        <v>543</v>
      </c>
      <c r="L43" s="264">
        <f t="shared" si="2"/>
        <v>66783</v>
      </c>
      <c r="M43" s="266">
        <f t="shared" si="3"/>
        <v>0.10511657158258836</v>
      </c>
      <c r="N43" s="217">
        <v>109048</v>
      </c>
      <c r="O43" s="214">
        <v>109955</v>
      </c>
      <c r="P43" s="213">
        <v>339</v>
      </c>
      <c r="Q43" s="265">
        <v>402</v>
      </c>
      <c r="R43" s="264">
        <f t="shared" si="4"/>
        <v>219744</v>
      </c>
      <c r="S43" s="216">
        <f t="shared" si="5"/>
        <v>0.07704576555779677</v>
      </c>
      <c r="T43" s="215">
        <v>95718</v>
      </c>
      <c r="U43" s="214">
        <v>98010</v>
      </c>
      <c r="V43" s="213">
        <v>2771</v>
      </c>
      <c r="W43" s="265">
        <v>3348</v>
      </c>
      <c r="X43" s="264">
        <f t="shared" si="6"/>
        <v>199847</v>
      </c>
      <c r="Y43" s="212">
        <f t="shared" si="7"/>
        <v>0.0995611642906824</v>
      </c>
    </row>
    <row r="44" spans="1:25" s="204" customFormat="1" ht="19.5" customHeight="1">
      <c r="A44" s="219" t="s">
        <v>376</v>
      </c>
      <c r="B44" s="217">
        <v>6844</v>
      </c>
      <c r="C44" s="214">
        <v>7285</v>
      </c>
      <c r="D44" s="213">
        <v>2</v>
      </c>
      <c r="E44" s="265">
        <v>0</v>
      </c>
      <c r="F44" s="264">
        <f t="shared" si="0"/>
        <v>14131</v>
      </c>
      <c r="G44" s="216">
        <f t="shared" si="1"/>
        <v>0.014910663693889804</v>
      </c>
      <c r="H44" s="217">
        <v>3540</v>
      </c>
      <c r="I44" s="214">
        <v>4024</v>
      </c>
      <c r="J44" s="213">
        <v>9</v>
      </c>
      <c r="K44" s="265">
        <v>0</v>
      </c>
      <c r="L44" s="264">
        <f t="shared" si="2"/>
        <v>7573</v>
      </c>
      <c r="M44" s="266">
        <f t="shared" si="3"/>
        <v>0.8659712135217219</v>
      </c>
      <c r="N44" s="217">
        <v>20602</v>
      </c>
      <c r="O44" s="214">
        <v>23771</v>
      </c>
      <c r="P44" s="213">
        <v>16</v>
      </c>
      <c r="Q44" s="265">
        <v>15</v>
      </c>
      <c r="R44" s="264">
        <f t="shared" si="4"/>
        <v>44404</v>
      </c>
      <c r="S44" s="216">
        <f t="shared" si="5"/>
        <v>0.015568753521499598</v>
      </c>
      <c r="T44" s="215">
        <v>11994</v>
      </c>
      <c r="U44" s="214">
        <v>14483</v>
      </c>
      <c r="V44" s="213">
        <v>13</v>
      </c>
      <c r="W44" s="265">
        <v>16</v>
      </c>
      <c r="X44" s="264">
        <f t="shared" si="6"/>
        <v>26506</v>
      </c>
      <c r="Y44" s="212">
        <f t="shared" si="7"/>
        <v>0.67524334113031</v>
      </c>
    </row>
    <row r="45" spans="1:25" s="204" customFormat="1" ht="19.5" customHeight="1">
      <c r="A45" s="219" t="s">
        <v>377</v>
      </c>
      <c r="B45" s="217">
        <v>6307</v>
      </c>
      <c r="C45" s="214">
        <v>6368</v>
      </c>
      <c r="D45" s="213">
        <v>0</v>
      </c>
      <c r="E45" s="265">
        <v>0</v>
      </c>
      <c r="F45" s="264">
        <f>SUM(B45:E45)</f>
        <v>12675</v>
      </c>
      <c r="G45" s="216">
        <f>F45/$F$9</f>
        <v>0.013374330360204746</v>
      </c>
      <c r="H45" s="217">
        <v>4879</v>
      </c>
      <c r="I45" s="214">
        <v>5570</v>
      </c>
      <c r="J45" s="213">
        <v>258</v>
      </c>
      <c r="K45" s="265">
        <v>119</v>
      </c>
      <c r="L45" s="264">
        <f>SUM(H45:K45)</f>
        <v>10826</v>
      </c>
      <c r="M45" s="266">
        <f>IF(ISERROR(F45/L45-1),"         /0",(F45/L45-1))</f>
        <v>0.17079253648623682</v>
      </c>
      <c r="N45" s="217">
        <v>19935</v>
      </c>
      <c r="O45" s="214">
        <v>17736</v>
      </c>
      <c r="P45" s="213">
        <v>125</v>
      </c>
      <c r="Q45" s="265">
        <v>26</v>
      </c>
      <c r="R45" s="264">
        <f>SUM(N45:Q45)</f>
        <v>37822</v>
      </c>
      <c r="S45" s="216">
        <f>R45/$R$9</f>
        <v>0.013260998912038507</v>
      </c>
      <c r="T45" s="215">
        <v>14788</v>
      </c>
      <c r="U45" s="214">
        <v>15372</v>
      </c>
      <c r="V45" s="213">
        <v>365</v>
      </c>
      <c r="W45" s="265">
        <v>119</v>
      </c>
      <c r="X45" s="264">
        <f>SUM(T45:W45)</f>
        <v>30644</v>
      </c>
      <c r="Y45" s="212">
        <f>IF(ISERROR(R45/X45-1),"         /0",IF(R45/X45&gt;5,"  *  ",(R45/X45-1)))</f>
        <v>0.23423835008484528</v>
      </c>
    </row>
    <row r="46" spans="1:25" s="204" customFormat="1" ht="19.5" customHeight="1">
      <c r="A46" s="219" t="s">
        <v>378</v>
      </c>
      <c r="B46" s="217">
        <v>3429</v>
      </c>
      <c r="C46" s="214">
        <v>3345</v>
      </c>
      <c r="D46" s="213">
        <v>0</v>
      </c>
      <c r="E46" s="265">
        <v>0</v>
      </c>
      <c r="F46" s="264">
        <f>SUM(B46:E46)</f>
        <v>6774</v>
      </c>
      <c r="G46" s="216">
        <f>F46/$F$9</f>
        <v>0.007147748628010015</v>
      </c>
      <c r="H46" s="217">
        <v>1877</v>
      </c>
      <c r="I46" s="214">
        <v>2033</v>
      </c>
      <c r="J46" s="213">
        <v>4</v>
      </c>
      <c r="K46" s="265">
        <v>4</v>
      </c>
      <c r="L46" s="264">
        <f>SUM(H46:K46)</f>
        <v>3918</v>
      </c>
      <c r="M46" s="266">
        <f>IF(ISERROR(F46/L46-1),"         /0",(F46/L46-1))</f>
        <v>0.7289433384379786</v>
      </c>
      <c r="N46" s="217">
        <v>9207</v>
      </c>
      <c r="O46" s="214">
        <v>8714</v>
      </c>
      <c r="P46" s="213"/>
      <c r="Q46" s="265"/>
      <c r="R46" s="264">
        <f>SUM(N46:Q46)</f>
        <v>17921</v>
      </c>
      <c r="S46" s="216">
        <f>R46/$R$9</f>
        <v>0.00628338960136011</v>
      </c>
      <c r="T46" s="215">
        <v>5763</v>
      </c>
      <c r="U46" s="214">
        <v>5709</v>
      </c>
      <c r="V46" s="213">
        <v>7</v>
      </c>
      <c r="W46" s="265">
        <v>7</v>
      </c>
      <c r="X46" s="264">
        <f>SUM(T46:W46)</f>
        <v>11486</v>
      </c>
      <c r="Y46" s="212">
        <f>IF(ISERROR(R46/X46-1),"         /0",IF(R46/X46&gt;5,"  *  ",(R46/X46-1)))</f>
        <v>0.5602472575309072</v>
      </c>
    </row>
    <row r="47" spans="1:25" s="204" customFormat="1" ht="19.5" customHeight="1">
      <c r="A47" s="219" t="s">
        <v>379</v>
      </c>
      <c r="B47" s="217">
        <v>3288</v>
      </c>
      <c r="C47" s="214">
        <v>3306</v>
      </c>
      <c r="D47" s="213">
        <v>0</v>
      </c>
      <c r="E47" s="265">
        <v>0</v>
      </c>
      <c r="F47" s="264">
        <f>SUM(B47:E47)</f>
        <v>6594</v>
      </c>
      <c r="G47" s="216">
        <f>F47/$F$9</f>
        <v>0.0069578173092852144</v>
      </c>
      <c r="H47" s="217">
        <v>2548</v>
      </c>
      <c r="I47" s="214">
        <v>2378</v>
      </c>
      <c r="J47" s="213"/>
      <c r="K47" s="265"/>
      <c r="L47" s="264">
        <f>SUM(H47:K47)</f>
        <v>4926</v>
      </c>
      <c r="M47" s="266">
        <f>IF(ISERROR(F47/L47-1),"         /0",(F47/L47-1))</f>
        <v>0.3386114494518879</v>
      </c>
      <c r="N47" s="217">
        <v>9036</v>
      </c>
      <c r="O47" s="214">
        <v>8292</v>
      </c>
      <c r="P47" s="213">
        <v>4</v>
      </c>
      <c r="Q47" s="265">
        <v>0</v>
      </c>
      <c r="R47" s="264">
        <f>SUM(N47:Q47)</f>
        <v>17332</v>
      </c>
      <c r="S47" s="216">
        <f>R47/$R$9</f>
        <v>0.00607687676863866</v>
      </c>
      <c r="T47" s="215">
        <v>7245</v>
      </c>
      <c r="U47" s="214">
        <v>6474</v>
      </c>
      <c r="V47" s="213"/>
      <c r="W47" s="265">
        <v>127</v>
      </c>
      <c r="X47" s="264">
        <f>SUM(T47:W47)</f>
        <v>13846</v>
      </c>
      <c r="Y47" s="212">
        <f>IF(ISERROR(R47/X47-1),"         /0",IF(R47/X47&gt;5,"  *  ",(R47/X47-1)))</f>
        <v>0.25176946410515666</v>
      </c>
    </row>
    <row r="48" spans="1:25" s="204" customFormat="1" ht="19.5" customHeight="1">
      <c r="A48" s="219" t="s">
        <v>380</v>
      </c>
      <c r="B48" s="217">
        <v>1420</v>
      </c>
      <c r="C48" s="214">
        <v>1588</v>
      </c>
      <c r="D48" s="213">
        <v>0</v>
      </c>
      <c r="E48" s="265">
        <v>4</v>
      </c>
      <c r="F48" s="264">
        <f>SUM(B48:E48)</f>
        <v>3012</v>
      </c>
      <c r="G48" s="216">
        <f>F48/$F$9</f>
        <v>0.003178184066661672</v>
      </c>
      <c r="H48" s="217">
        <v>1256</v>
      </c>
      <c r="I48" s="214">
        <v>1155</v>
      </c>
      <c r="J48" s="213"/>
      <c r="K48" s="265"/>
      <c r="L48" s="264">
        <f>SUM(H48:K48)</f>
        <v>2411</v>
      </c>
      <c r="M48" s="266">
        <f>IF(ISERROR(F48/L48-1),"         /0",(F48/L48-1))</f>
        <v>0.24927416009954384</v>
      </c>
      <c r="N48" s="217">
        <v>4217</v>
      </c>
      <c r="O48" s="214">
        <v>4153</v>
      </c>
      <c r="P48" s="213">
        <v>2</v>
      </c>
      <c r="Q48" s="265">
        <v>6</v>
      </c>
      <c r="R48" s="264">
        <f>SUM(N48:Q48)</f>
        <v>8378</v>
      </c>
      <c r="S48" s="216">
        <f>R48/$R$9</f>
        <v>0.002937460972054852</v>
      </c>
      <c r="T48" s="215">
        <v>3521</v>
      </c>
      <c r="U48" s="214">
        <v>2921</v>
      </c>
      <c r="V48" s="213">
        <v>37</v>
      </c>
      <c r="W48" s="265">
        <v>19</v>
      </c>
      <c r="X48" s="264">
        <f>SUM(T48:W48)</f>
        <v>6498</v>
      </c>
      <c r="Y48" s="212">
        <f>IF(ISERROR(R48/X48-1),"         /0",IF(R48/X48&gt;5,"  *  ",(R48/X48-1)))</f>
        <v>0.28931979070483216</v>
      </c>
    </row>
    <row r="49" spans="1:25" s="204" customFormat="1" ht="19.5" customHeight="1">
      <c r="A49" s="219" t="s">
        <v>381</v>
      </c>
      <c r="B49" s="217">
        <v>1080</v>
      </c>
      <c r="C49" s="214">
        <v>505</v>
      </c>
      <c r="D49" s="213">
        <v>0</v>
      </c>
      <c r="E49" s="265">
        <v>0</v>
      </c>
      <c r="F49" s="264">
        <f t="shared" si="0"/>
        <v>1585</v>
      </c>
      <c r="G49" s="216">
        <f t="shared" si="1"/>
        <v>0.0016724507787711654</v>
      </c>
      <c r="H49" s="217">
        <v>792</v>
      </c>
      <c r="I49" s="214">
        <v>270</v>
      </c>
      <c r="J49" s="213"/>
      <c r="K49" s="265"/>
      <c r="L49" s="264">
        <f t="shared" si="2"/>
        <v>1062</v>
      </c>
      <c r="M49" s="266">
        <f t="shared" si="3"/>
        <v>0.49246704331450086</v>
      </c>
      <c r="N49" s="217">
        <v>2726</v>
      </c>
      <c r="O49" s="214">
        <v>1375</v>
      </c>
      <c r="P49" s="213"/>
      <c r="Q49" s="265"/>
      <c r="R49" s="264">
        <f t="shared" si="4"/>
        <v>4101</v>
      </c>
      <c r="S49" s="216">
        <f t="shared" si="5"/>
        <v>0.0014378762767243908</v>
      </c>
      <c r="T49" s="215">
        <v>1640</v>
      </c>
      <c r="U49" s="214">
        <v>739</v>
      </c>
      <c r="V49" s="213"/>
      <c r="W49" s="265">
        <v>0</v>
      </c>
      <c r="X49" s="264">
        <f t="shared" si="6"/>
        <v>2379</v>
      </c>
      <c r="Y49" s="212">
        <f t="shared" si="7"/>
        <v>0.7238335435056746</v>
      </c>
    </row>
    <row r="50" spans="1:25" s="204" customFormat="1" ht="19.5" customHeight="1" thickBot="1">
      <c r="A50" s="219" t="s">
        <v>52</v>
      </c>
      <c r="B50" s="217">
        <v>205</v>
      </c>
      <c r="C50" s="214">
        <v>302</v>
      </c>
      <c r="D50" s="213">
        <v>4</v>
      </c>
      <c r="E50" s="265">
        <v>0</v>
      </c>
      <c r="F50" s="264">
        <f t="shared" si="0"/>
        <v>511</v>
      </c>
      <c r="G50" s="216">
        <f t="shared" si="1"/>
        <v>0.0005391939103798521</v>
      </c>
      <c r="H50" s="217">
        <v>249</v>
      </c>
      <c r="I50" s="214">
        <v>139</v>
      </c>
      <c r="J50" s="213">
        <v>10</v>
      </c>
      <c r="K50" s="265">
        <v>7</v>
      </c>
      <c r="L50" s="264">
        <f t="shared" si="2"/>
        <v>405</v>
      </c>
      <c r="M50" s="266">
        <f t="shared" si="3"/>
        <v>0.2617283950617284</v>
      </c>
      <c r="N50" s="217">
        <v>538</v>
      </c>
      <c r="O50" s="214">
        <v>744</v>
      </c>
      <c r="P50" s="213">
        <v>4</v>
      </c>
      <c r="Q50" s="265"/>
      <c r="R50" s="264">
        <f t="shared" si="4"/>
        <v>1286</v>
      </c>
      <c r="S50" s="216">
        <f t="shared" si="5"/>
        <v>0.00045089219504207916</v>
      </c>
      <c r="T50" s="215">
        <v>582</v>
      </c>
      <c r="U50" s="214">
        <v>392</v>
      </c>
      <c r="V50" s="213">
        <v>21</v>
      </c>
      <c r="W50" s="265">
        <v>18</v>
      </c>
      <c r="X50" s="264">
        <f t="shared" si="6"/>
        <v>1013</v>
      </c>
      <c r="Y50" s="212">
        <f t="shared" si="7"/>
        <v>0.2694965449160909</v>
      </c>
    </row>
    <row r="51" spans="1:25" s="267" customFormat="1" ht="19.5" customHeight="1">
      <c r="A51" s="276" t="s">
        <v>53</v>
      </c>
      <c r="B51" s="273">
        <f>SUM(B52:B55)</f>
        <v>11336</v>
      </c>
      <c r="C51" s="272">
        <f>SUM(C52:C55)</f>
        <v>11413</v>
      </c>
      <c r="D51" s="271">
        <f>SUM(D52:D55)</f>
        <v>463</v>
      </c>
      <c r="E51" s="270">
        <f>SUM(E52:E55)</f>
        <v>456</v>
      </c>
      <c r="F51" s="269">
        <f t="shared" si="0"/>
        <v>23668</v>
      </c>
      <c r="G51" s="274">
        <f t="shared" si="1"/>
        <v>0.02497385806432552</v>
      </c>
      <c r="H51" s="273">
        <f>SUM(H52:H55)</f>
        <v>9334</v>
      </c>
      <c r="I51" s="272">
        <f>SUM(I52:I55)</f>
        <v>8432</v>
      </c>
      <c r="J51" s="271">
        <f>SUM(J52:J55)</f>
        <v>0</v>
      </c>
      <c r="K51" s="270">
        <f>SUM(K52:K55)</f>
        <v>4</v>
      </c>
      <c r="L51" s="269">
        <f t="shared" si="2"/>
        <v>17770</v>
      </c>
      <c r="M51" s="275">
        <f t="shared" si="3"/>
        <v>0.3319077096229601</v>
      </c>
      <c r="N51" s="273">
        <f>SUM(N52:N55)</f>
        <v>32696</v>
      </c>
      <c r="O51" s="272">
        <f>SUM(O52:O55)</f>
        <v>33081</v>
      </c>
      <c r="P51" s="271">
        <f>SUM(P52:P55)</f>
        <v>544</v>
      </c>
      <c r="Q51" s="270">
        <f>SUM(Q52:Q55)</f>
        <v>528</v>
      </c>
      <c r="R51" s="269">
        <f t="shared" si="4"/>
        <v>66849</v>
      </c>
      <c r="S51" s="274">
        <f t="shared" si="5"/>
        <v>0.023438329973847552</v>
      </c>
      <c r="T51" s="273">
        <f>SUM(T52:T55)</f>
        <v>35365</v>
      </c>
      <c r="U51" s="272">
        <f>SUM(U52:U55)</f>
        <v>34304</v>
      </c>
      <c r="V51" s="271">
        <f>SUM(V52:V55)</f>
        <v>124</v>
      </c>
      <c r="W51" s="270">
        <f>SUM(W52:W55)</f>
        <v>245</v>
      </c>
      <c r="X51" s="269">
        <f t="shared" si="6"/>
        <v>70038</v>
      </c>
      <c r="Y51" s="268">
        <f t="shared" si="7"/>
        <v>-0.045532425254861675</v>
      </c>
    </row>
    <row r="52" spans="1:25" ht="19.5" customHeight="1">
      <c r="A52" s="219" t="s">
        <v>382</v>
      </c>
      <c r="B52" s="217">
        <v>7235</v>
      </c>
      <c r="C52" s="214">
        <v>7417</v>
      </c>
      <c r="D52" s="213">
        <v>33</v>
      </c>
      <c r="E52" s="265">
        <v>21</v>
      </c>
      <c r="F52" s="264">
        <f t="shared" si="0"/>
        <v>14706</v>
      </c>
      <c r="G52" s="216">
        <f t="shared" si="1"/>
        <v>0.015517388739816252</v>
      </c>
      <c r="H52" s="217">
        <v>6574</v>
      </c>
      <c r="I52" s="214">
        <v>6186</v>
      </c>
      <c r="J52" s="213"/>
      <c r="K52" s="265">
        <v>4</v>
      </c>
      <c r="L52" s="264">
        <f t="shared" si="2"/>
        <v>12764</v>
      </c>
      <c r="M52" s="266">
        <f t="shared" si="3"/>
        <v>0.15214666248824815</v>
      </c>
      <c r="N52" s="217">
        <v>22346</v>
      </c>
      <c r="O52" s="214">
        <v>22198</v>
      </c>
      <c r="P52" s="213">
        <v>69</v>
      </c>
      <c r="Q52" s="265">
        <v>38</v>
      </c>
      <c r="R52" s="264">
        <f t="shared" si="4"/>
        <v>44651</v>
      </c>
      <c r="S52" s="216">
        <f t="shared" si="5"/>
        <v>0.015655355677156983</v>
      </c>
      <c r="T52" s="215">
        <v>26657</v>
      </c>
      <c r="U52" s="214">
        <v>26127</v>
      </c>
      <c r="V52" s="213">
        <v>5</v>
      </c>
      <c r="W52" s="265">
        <v>9</v>
      </c>
      <c r="X52" s="264">
        <f t="shared" si="6"/>
        <v>52798</v>
      </c>
      <c r="Y52" s="212">
        <f t="shared" si="7"/>
        <v>-0.15430508731391346</v>
      </c>
    </row>
    <row r="53" spans="1:25" ht="19.5" customHeight="1">
      <c r="A53" s="219" t="s">
        <v>383</v>
      </c>
      <c r="B53" s="217">
        <v>3663</v>
      </c>
      <c r="C53" s="214">
        <v>3452</v>
      </c>
      <c r="D53" s="213">
        <v>429</v>
      </c>
      <c r="E53" s="265">
        <v>434</v>
      </c>
      <c r="F53" s="264">
        <f>SUM(B53:E53)</f>
        <v>7978</v>
      </c>
      <c r="G53" s="216">
        <f>F53/$F$9</f>
        <v>0.008418178115480353</v>
      </c>
      <c r="H53" s="217">
        <v>2708</v>
      </c>
      <c r="I53" s="214">
        <v>2124</v>
      </c>
      <c r="J53" s="213"/>
      <c r="K53" s="265"/>
      <c r="L53" s="264">
        <f>SUM(H53:K53)</f>
        <v>4832</v>
      </c>
      <c r="M53" s="266">
        <f>IF(ISERROR(F53/L53-1),"         /0",(F53/L53-1))</f>
        <v>0.6510761589403973</v>
      </c>
      <c r="N53" s="217">
        <v>9282</v>
      </c>
      <c r="O53" s="214">
        <v>9485</v>
      </c>
      <c r="P53" s="213">
        <v>469</v>
      </c>
      <c r="Q53" s="265">
        <v>478</v>
      </c>
      <c r="R53" s="264">
        <f>SUM(N53:Q53)</f>
        <v>19714</v>
      </c>
      <c r="S53" s="216">
        <f>R53/$R$9</f>
        <v>0.006912044115909447</v>
      </c>
      <c r="T53" s="215">
        <v>8586</v>
      </c>
      <c r="U53" s="214">
        <v>7863</v>
      </c>
      <c r="V53" s="213">
        <v>119</v>
      </c>
      <c r="W53" s="265">
        <v>236</v>
      </c>
      <c r="X53" s="264">
        <f>SUM(T53:W53)</f>
        <v>16804</v>
      </c>
      <c r="Y53" s="212">
        <f>IF(ISERROR(R53/X53-1),"         /0",IF(R53/X53&gt;5,"  *  ",(R53/X53-1)))</f>
        <v>0.17317305403475358</v>
      </c>
    </row>
    <row r="54" spans="1:25" ht="19.5" customHeight="1">
      <c r="A54" s="219" t="s">
        <v>384</v>
      </c>
      <c r="B54" s="217">
        <v>401</v>
      </c>
      <c r="C54" s="214">
        <v>384</v>
      </c>
      <c r="D54" s="213">
        <v>0</v>
      </c>
      <c r="E54" s="265">
        <v>0</v>
      </c>
      <c r="F54" s="264">
        <f t="shared" si="0"/>
        <v>785</v>
      </c>
      <c r="G54" s="216">
        <f t="shared" si="1"/>
        <v>0.000828311584438716</v>
      </c>
      <c r="H54" s="217">
        <v>7</v>
      </c>
      <c r="I54" s="214">
        <v>0</v>
      </c>
      <c r="J54" s="213"/>
      <c r="K54" s="265"/>
      <c r="L54" s="264">
        <f t="shared" si="2"/>
        <v>7</v>
      </c>
      <c r="M54" s="266"/>
      <c r="N54" s="217">
        <v>895</v>
      </c>
      <c r="O54" s="214">
        <v>1003</v>
      </c>
      <c r="P54" s="213">
        <v>1</v>
      </c>
      <c r="Q54" s="265"/>
      <c r="R54" s="264">
        <f t="shared" si="4"/>
        <v>1899</v>
      </c>
      <c r="S54" s="216">
        <f t="shared" si="5"/>
        <v>0.0006658198121189023</v>
      </c>
      <c r="T54" s="215">
        <v>15</v>
      </c>
      <c r="U54" s="214">
        <v>0</v>
      </c>
      <c r="V54" s="213">
        <v>0</v>
      </c>
      <c r="W54" s="265">
        <v>0</v>
      </c>
      <c r="X54" s="264">
        <f t="shared" si="6"/>
        <v>15</v>
      </c>
      <c r="Y54" s="212" t="str">
        <f t="shared" si="7"/>
        <v>  *  </v>
      </c>
    </row>
    <row r="55" spans="1:25" ht="19.5" customHeight="1" thickBot="1">
      <c r="A55" s="219" t="s">
        <v>52</v>
      </c>
      <c r="B55" s="217">
        <v>37</v>
      </c>
      <c r="C55" s="214">
        <v>160</v>
      </c>
      <c r="D55" s="213">
        <v>1</v>
      </c>
      <c r="E55" s="265">
        <v>1</v>
      </c>
      <c r="F55" s="264">
        <f t="shared" si="0"/>
        <v>199</v>
      </c>
      <c r="G55" s="216">
        <f t="shared" si="1"/>
        <v>0.0002099796245901968</v>
      </c>
      <c r="H55" s="217">
        <v>45</v>
      </c>
      <c r="I55" s="214">
        <v>122</v>
      </c>
      <c r="J55" s="213"/>
      <c r="K55" s="265"/>
      <c r="L55" s="264">
        <f t="shared" si="2"/>
        <v>167</v>
      </c>
      <c r="M55" s="266">
        <f t="shared" si="3"/>
        <v>0.19161676646706582</v>
      </c>
      <c r="N55" s="217">
        <v>173</v>
      </c>
      <c r="O55" s="214">
        <v>395</v>
      </c>
      <c r="P55" s="213">
        <v>5</v>
      </c>
      <c r="Q55" s="265">
        <v>12</v>
      </c>
      <c r="R55" s="264">
        <f t="shared" si="4"/>
        <v>585</v>
      </c>
      <c r="S55" s="216">
        <f t="shared" si="5"/>
        <v>0.00020511036866222108</v>
      </c>
      <c r="T55" s="215">
        <v>107</v>
      </c>
      <c r="U55" s="214">
        <v>314</v>
      </c>
      <c r="V55" s="213"/>
      <c r="W55" s="265"/>
      <c r="X55" s="264">
        <f t="shared" si="6"/>
        <v>421</v>
      </c>
      <c r="Y55" s="212">
        <f t="shared" si="7"/>
        <v>0.3895486935866983</v>
      </c>
    </row>
    <row r="56" spans="1:25" s="204" customFormat="1" ht="19.5" customHeight="1" thickBot="1">
      <c r="A56" s="263" t="s">
        <v>52</v>
      </c>
      <c r="B56" s="260">
        <v>4352</v>
      </c>
      <c r="C56" s="259">
        <v>3514</v>
      </c>
      <c r="D56" s="258">
        <v>1539</v>
      </c>
      <c r="E56" s="257">
        <v>0</v>
      </c>
      <c r="F56" s="256">
        <f t="shared" si="0"/>
        <v>9405</v>
      </c>
      <c r="G56" s="261">
        <f t="shared" si="1"/>
        <v>0.009923911403370858</v>
      </c>
      <c r="H56" s="260">
        <v>1366</v>
      </c>
      <c r="I56" s="259">
        <v>184</v>
      </c>
      <c r="J56" s="258">
        <v>0</v>
      </c>
      <c r="K56" s="257">
        <v>0</v>
      </c>
      <c r="L56" s="256">
        <f t="shared" si="2"/>
        <v>1550</v>
      </c>
      <c r="M56" s="262">
        <f t="shared" si="3"/>
        <v>5.067741935483871</v>
      </c>
      <c r="N56" s="260">
        <v>11906</v>
      </c>
      <c r="O56" s="259">
        <v>10420</v>
      </c>
      <c r="P56" s="258">
        <v>4377</v>
      </c>
      <c r="Q56" s="257">
        <v>2</v>
      </c>
      <c r="R56" s="256">
        <f t="shared" si="4"/>
        <v>26705</v>
      </c>
      <c r="S56" s="261">
        <f t="shared" si="5"/>
        <v>0.00936320067542669</v>
      </c>
      <c r="T56" s="260">
        <v>5131</v>
      </c>
      <c r="U56" s="259">
        <v>845</v>
      </c>
      <c r="V56" s="258">
        <v>0</v>
      </c>
      <c r="W56" s="257">
        <v>0</v>
      </c>
      <c r="X56" s="256">
        <f t="shared" si="6"/>
        <v>5976</v>
      </c>
      <c r="Y56" s="255">
        <f t="shared" si="7"/>
        <v>3.468708165997323</v>
      </c>
    </row>
    <row r="57" ht="3" customHeight="1" thickTop="1">
      <c r="A57" s="89"/>
    </row>
    <row r="58" ht="14.25">
      <c r="A58" s="89" t="s">
        <v>51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7:Y65536 M57:M65536 Y3 M3">
    <cfRule type="cellIs" priority="3" dxfId="91" operator="lessThan" stopIfTrue="1">
      <formula>0</formula>
    </cfRule>
  </conditionalFormatting>
  <conditionalFormatting sqref="M9:M56 Y9:Y56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T75" sqref="T75:W75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0.57421875" style="123" bestFit="1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4" width="11.574218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65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21" customHeight="1" thickBot="1">
      <c r="A4" s="693" t="s">
        <v>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254" customFormat="1" ht="15.75" customHeight="1" thickBot="1" thickTop="1">
      <c r="A5" s="623" t="s">
        <v>64</v>
      </c>
      <c r="B5" s="696" t="s">
        <v>35</v>
      </c>
      <c r="C5" s="697"/>
      <c r="D5" s="697"/>
      <c r="E5" s="697"/>
      <c r="F5" s="697"/>
      <c r="G5" s="697"/>
      <c r="H5" s="697"/>
      <c r="I5" s="697"/>
      <c r="J5" s="698"/>
      <c r="K5" s="698"/>
      <c r="L5" s="698"/>
      <c r="M5" s="699"/>
      <c r="N5" s="696" t="s">
        <v>34</v>
      </c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700"/>
    </row>
    <row r="6" spans="1:25" s="163" customFormat="1" ht="26.25" customHeight="1">
      <c r="A6" s="624"/>
      <c r="B6" s="669" t="s">
        <v>145</v>
      </c>
      <c r="C6" s="670"/>
      <c r="D6" s="670"/>
      <c r="E6" s="670"/>
      <c r="F6" s="670"/>
      <c r="G6" s="674" t="s">
        <v>33</v>
      </c>
      <c r="H6" s="669" t="s">
        <v>146</v>
      </c>
      <c r="I6" s="670"/>
      <c r="J6" s="670"/>
      <c r="K6" s="670"/>
      <c r="L6" s="670"/>
      <c r="M6" s="671" t="s">
        <v>32</v>
      </c>
      <c r="N6" s="669" t="s">
        <v>147</v>
      </c>
      <c r="O6" s="670"/>
      <c r="P6" s="670"/>
      <c r="Q6" s="670"/>
      <c r="R6" s="670"/>
      <c r="S6" s="674" t="s">
        <v>33</v>
      </c>
      <c r="T6" s="669" t="s">
        <v>148</v>
      </c>
      <c r="U6" s="670"/>
      <c r="V6" s="670"/>
      <c r="W6" s="670"/>
      <c r="X6" s="670"/>
      <c r="Y6" s="687" t="s">
        <v>32</v>
      </c>
    </row>
    <row r="7" spans="1:25" s="163" customFormat="1" ht="26.25" customHeight="1">
      <c r="A7" s="625"/>
      <c r="B7" s="692" t="s">
        <v>21</v>
      </c>
      <c r="C7" s="691"/>
      <c r="D7" s="690" t="s">
        <v>20</v>
      </c>
      <c r="E7" s="691"/>
      <c r="F7" s="682" t="s">
        <v>16</v>
      </c>
      <c r="G7" s="675"/>
      <c r="H7" s="692" t="s">
        <v>21</v>
      </c>
      <c r="I7" s="691"/>
      <c r="J7" s="690" t="s">
        <v>20</v>
      </c>
      <c r="K7" s="691"/>
      <c r="L7" s="682" t="s">
        <v>16</v>
      </c>
      <c r="M7" s="672"/>
      <c r="N7" s="692" t="s">
        <v>21</v>
      </c>
      <c r="O7" s="691"/>
      <c r="P7" s="690" t="s">
        <v>20</v>
      </c>
      <c r="Q7" s="691"/>
      <c r="R7" s="682" t="s">
        <v>16</v>
      </c>
      <c r="S7" s="675"/>
      <c r="T7" s="692" t="s">
        <v>21</v>
      </c>
      <c r="U7" s="691"/>
      <c r="V7" s="690" t="s">
        <v>20</v>
      </c>
      <c r="W7" s="691"/>
      <c r="X7" s="682" t="s">
        <v>16</v>
      </c>
      <c r="Y7" s="688"/>
    </row>
    <row r="8" spans="1:25" s="250" customFormat="1" ht="15" thickBot="1">
      <c r="A8" s="626"/>
      <c r="B8" s="253" t="s">
        <v>18</v>
      </c>
      <c r="C8" s="251" t="s">
        <v>17</v>
      </c>
      <c r="D8" s="252" t="s">
        <v>18</v>
      </c>
      <c r="E8" s="251" t="s">
        <v>17</v>
      </c>
      <c r="F8" s="683"/>
      <c r="G8" s="676"/>
      <c r="H8" s="253" t="s">
        <v>18</v>
      </c>
      <c r="I8" s="251" t="s">
        <v>17</v>
      </c>
      <c r="J8" s="252" t="s">
        <v>18</v>
      </c>
      <c r="K8" s="251" t="s">
        <v>17</v>
      </c>
      <c r="L8" s="683"/>
      <c r="M8" s="673"/>
      <c r="N8" s="253" t="s">
        <v>18</v>
      </c>
      <c r="O8" s="251" t="s">
        <v>17</v>
      </c>
      <c r="P8" s="252" t="s">
        <v>18</v>
      </c>
      <c r="Q8" s="251" t="s">
        <v>17</v>
      </c>
      <c r="R8" s="683"/>
      <c r="S8" s="676"/>
      <c r="T8" s="253" t="s">
        <v>18</v>
      </c>
      <c r="U8" s="251" t="s">
        <v>17</v>
      </c>
      <c r="V8" s="252" t="s">
        <v>18</v>
      </c>
      <c r="W8" s="251" t="s">
        <v>17</v>
      </c>
      <c r="X8" s="683"/>
      <c r="Y8" s="689"/>
    </row>
    <row r="9" spans="1:25" s="152" customFormat="1" ht="18" customHeight="1" thickBot="1" thickTop="1">
      <c r="A9" s="293" t="s">
        <v>23</v>
      </c>
      <c r="B9" s="421">
        <f>B10+B24+B41+B51+B65+B75</f>
        <v>489132</v>
      </c>
      <c r="C9" s="422">
        <f>C10+C24+C41+C51+C65+C75</f>
        <v>452820</v>
      </c>
      <c r="D9" s="423">
        <f>D10+D24+D41+D51+D65+D75</f>
        <v>3672</v>
      </c>
      <c r="E9" s="422">
        <f>E10+E24+E41+E51+E65+E75</f>
        <v>2087</v>
      </c>
      <c r="F9" s="423">
        <f aca="true" t="shared" si="0" ref="F9:F43">SUM(B9:E9)</f>
        <v>947711</v>
      </c>
      <c r="G9" s="424">
        <f aca="true" t="shared" si="1" ref="G9:G43">F9/$F$9</f>
        <v>1</v>
      </c>
      <c r="H9" s="421">
        <f>H10+H24+H41+H51+H65+H75</f>
        <v>440033</v>
      </c>
      <c r="I9" s="422">
        <f>I10+I24+I41+I51+I65+I75</f>
        <v>383349</v>
      </c>
      <c r="J9" s="423">
        <f>J10+J24+J41+J51+J65+J75</f>
        <v>3673</v>
      </c>
      <c r="K9" s="422">
        <f>K10+K24+K41+K51+K65+K75</f>
        <v>3547</v>
      </c>
      <c r="L9" s="423">
        <f aca="true" t="shared" si="2" ref="L9:L43">SUM(H9:K9)</f>
        <v>830602</v>
      </c>
      <c r="M9" s="425">
        <f aca="true" t="shared" si="3" ref="M9:M43">IF(ISERROR(F9/L9-1),"         /0",(F9/L9-1))</f>
        <v>0.14099291838931283</v>
      </c>
      <c r="N9" s="421">
        <f>N10+N24+N41+N51+N65+N75</f>
        <v>1463635</v>
      </c>
      <c r="O9" s="422">
        <f>O10+O24+O41+O51+O65+O75</f>
        <v>1365729</v>
      </c>
      <c r="P9" s="423">
        <f>P10+P24+P41+P51+P65+P75</f>
        <v>13672</v>
      </c>
      <c r="Q9" s="422">
        <f>Q10+Q24+Q41+Q51+Q65+Q75</f>
        <v>9087</v>
      </c>
      <c r="R9" s="423">
        <f aca="true" t="shared" si="4" ref="R9:R43">SUM(N9:Q9)</f>
        <v>2852123</v>
      </c>
      <c r="S9" s="424">
        <f aca="true" t="shared" si="5" ref="S9:S43">R9/$R$9</f>
        <v>1</v>
      </c>
      <c r="T9" s="421">
        <f>T10+T24+T41+T51+T65+T75</f>
        <v>1317215</v>
      </c>
      <c r="U9" s="422">
        <f>U10+U24+U41+U51+U65+U75</f>
        <v>1236160</v>
      </c>
      <c r="V9" s="423">
        <f>V10+V24+V41+V51+V65+V75</f>
        <v>13276</v>
      </c>
      <c r="W9" s="422">
        <f>W10+W24+W41+W51+W65+W75</f>
        <v>13620</v>
      </c>
      <c r="X9" s="423">
        <f aca="true" t="shared" si="6" ref="X9:X43">SUM(T9:W9)</f>
        <v>2580271</v>
      </c>
      <c r="Y9" s="425">
        <f>IF(ISERROR(R9/X9-1),"         /0",(R9/X9-1))</f>
        <v>0.10535792558223545</v>
      </c>
    </row>
    <row r="10" spans="1:25" s="267" customFormat="1" ht="19.5" customHeight="1">
      <c r="A10" s="276" t="s">
        <v>57</v>
      </c>
      <c r="B10" s="273">
        <f>SUM(B11:B23)</f>
        <v>147908</v>
      </c>
      <c r="C10" s="272">
        <f>SUM(C11:C23)</f>
        <v>133959</v>
      </c>
      <c r="D10" s="271">
        <f>SUM(D11:D23)</f>
        <v>306</v>
      </c>
      <c r="E10" s="272">
        <f>SUM(E11:E23)</f>
        <v>435</v>
      </c>
      <c r="F10" s="271">
        <f t="shared" si="0"/>
        <v>282608</v>
      </c>
      <c r="G10" s="274">
        <f t="shared" si="1"/>
        <v>0.2982006117898811</v>
      </c>
      <c r="H10" s="273">
        <f>SUM(H11:H23)</f>
        <v>132851</v>
      </c>
      <c r="I10" s="272">
        <f>SUM(I11:I23)</f>
        <v>113735</v>
      </c>
      <c r="J10" s="271">
        <f>SUM(J11:J23)</f>
        <v>18</v>
      </c>
      <c r="K10" s="272">
        <f>SUM(K11:K23)</f>
        <v>17</v>
      </c>
      <c r="L10" s="271">
        <f t="shared" si="2"/>
        <v>246621</v>
      </c>
      <c r="M10" s="275">
        <f t="shared" si="3"/>
        <v>0.1459202582099659</v>
      </c>
      <c r="N10" s="273">
        <f>SUM(N11:N23)</f>
        <v>441886</v>
      </c>
      <c r="O10" s="272">
        <f>SUM(O11:O23)</f>
        <v>410998</v>
      </c>
      <c r="P10" s="271">
        <f>SUM(P11:P23)</f>
        <v>860</v>
      </c>
      <c r="Q10" s="272">
        <f>SUM(Q11:Q23)</f>
        <v>1379</v>
      </c>
      <c r="R10" s="271">
        <f t="shared" si="4"/>
        <v>855123</v>
      </c>
      <c r="S10" s="274">
        <f t="shared" si="5"/>
        <v>0.29981981842999056</v>
      </c>
      <c r="T10" s="273">
        <f>SUM(T11:T23)</f>
        <v>384236</v>
      </c>
      <c r="U10" s="272">
        <f>SUM(U11:U23)</f>
        <v>370925</v>
      </c>
      <c r="V10" s="271">
        <f>SUM(V11:V23)</f>
        <v>442</v>
      </c>
      <c r="W10" s="272">
        <f>SUM(W11:W23)</f>
        <v>38</v>
      </c>
      <c r="X10" s="271">
        <f t="shared" si="6"/>
        <v>755641</v>
      </c>
      <c r="Y10" s="268">
        <f aca="true" t="shared" si="7" ref="Y10:Y43">IF(ISERROR(R10/X10-1),"         /0",IF(R10/X10&gt;5,"  *  ",(R10/X10-1)))</f>
        <v>0.1316524645962831</v>
      </c>
    </row>
    <row r="11" spans="1:25" ht="19.5" customHeight="1">
      <c r="A11" s="219" t="s">
        <v>149</v>
      </c>
      <c r="B11" s="217">
        <v>54634</v>
      </c>
      <c r="C11" s="214">
        <v>49486</v>
      </c>
      <c r="D11" s="213">
        <v>300</v>
      </c>
      <c r="E11" s="214">
        <v>434</v>
      </c>
      <c r="F11" s="213">
        <f t="shared" si="0"/>
        <v>104854</v>
      </c>
      <c r="G11" s="216">
        <f t="shared" si="1"/>
        <v>0.11063921385316831</v>
      </c>
      <c r="H11" s="217">
        <v>47941</v>
      </c>
      <c r="I11" s="214">
        <v>42678</v>
      </c>
      <c r="J11" s="213">
        <v>2</v>
      </c>
      <c r="K11" s="214"/>
      <c r="L11" s="213">
        <f t="shared" si="2"/>
        <v>90621</v>
      </c>
      <c r="M11" s="218">
        <f t="shared" si="3"/>
        <v>0.15706072543891603</v>
      </c>
      <c r="N11" s="217">
        <v>155127</v>
      </c>
      <c r="O11" s="214">
        <v>145440</v>
      </c>
      <c r="P11" s="213">
        <v>852</v>
      </c>
      <c r="Q11" s="214">
        <v>1368</v>
      </c>
      <c r="R11" s="213">
        <f t="shared" si="4"/>
        <v>302787</v>
      </c>
      <c r="S11" s="216">
        <f t="shared" si="5"/>
        <v>0.10616197127543237</v>
      </c>
      <c r="T11" s="217">
        <v>137561</v>
      </c>
      <c r="U11" s="214">
        <v>132455</v>
      </c>
      <c r="V11" s="213">
        <v>130</v>
      </c>
      <c r="W11" s="214">
        <v>0</v>
      </c>
      <c r="X11" s="213">
        <f t="shared" si="6"/>
        <v>270146</v>
      </c>
      <c r="Y11" s="212">
        <f t="shared" si="7"/>
        <v>0.12082725637248015</v>
      </c>
    </row>
    <row r="12" spans="1:25" ht="19.5" customHeight="1">
      <c r="A12" s="219" t="s">
        <v>172</v>
      </c>
      <c r="B12" s="217">
        <v>20233</v>
      </c>
      <c r="C12" s="214">
        <v>18739</v>
      </c>
      <c r="D12" s="213">
        <v>0</v>
      </c>
      <c r="E12" s="214">
        <v>0</v>
      </c>
      <c r="F12" s="213">
        <f t="shared" si="0"/>
        <v>38972</v>
      </c>
      <c r="G12" s="216">
        <f t="shared" si="1"/>
        <v>0.04112224085190527</v>
      </c>
      <c r="H12" s="217">
        <v>18435</v>
      </c>
      <c r="I12" s="214">
        <v>15866</v>
      </c>
      <c r="J12" s="213"/>
      <c r="K12" s="214"/>
      <c r="L12" s="213">
        <f t="shared" si="2"/>
        <v>34301</v>
      </c>
      <c r="M12" s="218">
        <f t="shared" si="3"/>
        <v>0.13617678784875076</v>
      </c>
      <c r="N12" s="217">
        <v>65680</v>
      </c>
      <c r="O12" s="214">
        <v>60212</v>
      </c>
      <c r="P12" s="213"/>
      <c r="Q12" s="214"/>
      <c r="R12" s="213">
        <f t="shared" si="4"/>
        <v>125892</v>
      </c>
      <c r="S12" s="216">
        <f t="shared" si="5"/>
        <v>0.04413975133610998</v>
      </c>
      <c r="T12" s="217">
        <v>54788</v>
      </c>
      <c r="U12" s="214">
        <v>55612</v>
      </c>
      <c r="V12" s="213"/>
      <c r="W12" s="214"/>
      <c r="X12" s="213">
        <f t="shared" si="6"/>
        <v>110400</v>
      </c>
      <c r="Y12" s="212">
        <f t="shared" si="7"/>
        <v>0.1403260869565217</v>
      </c>
    </row>
    <row r="13" spans="1:25" ht="19.5" customHeight="1">
      <c r="A13" s="219" t="s">
        <v>174</v>
      </c>
      <c r="B13" s="217">
        <v>18941</v>
      </c>
      <c r="C13" s="214">
        <v>17415</v>
      </c>
      <c r="D13" s="213">
        <v>0</v>
      </c>
      <c r="E13" s="214">
        <v>0</v>
      </c>
      <c r="F13" s="213">
        <f>SUM(B13:E13)</f>
        <v>36356</v>
      </c>
      <c r="G13" s="216">
        <f>F13/$F$9</f>
        <v>0.038361905686438165</v>
      </c>
      <c r="H13" s="217">
        <v>17949</v>
      </c>
      <c r="I13" s="214">
        <v>15378</v>
      </c>
      <c r="J13" s="213"/>
      <c r="K13" s="214"/>
      <c r="L13" s="213">
        <f>SUM(H13:K13)</f>
        <v>33327</v>
      </c>
      <c r="M13" s="218">
        <f>IF(ISERROR(F13/L13-1),"         /0",(F13/L13-1))</f>
        <v>0.09088726858103047</v>
      </c>
      <c r="N13" s="217">
        <v>62017</v>
      </c>
      <c r="O13" s="214">
        <v>58920</v>
      </c>
      <c r="P13" s="213"/>
      <c r="Q13" s="214"/>
      <c r="R13" s="213">
        <f>SUM(N13:Q13)</f>
        <v>120937</v>
      </c>
      <c r="S13" s="216">
        <f>R13/$R$9</f>
        <v>0.042402448982740225</v>
      </c>
      <c r="T13" s="217">
        <v>57132</v>
      </c>
      <c r="U13" s="214">
        <v>54728</v>
      </c>
      <c r="V13" s="213"/>
      <c r="W13" s="214"/>
      <c r="X13" s="213">
        <f>SUM(T13:W13)</f>
        <v>111860</v>
      </c>
      <c r="Y13" s="212">
        <f>IF(ISERROR(R13/X13-1),"         /0",IF(R13/X13&gt;5,"  *  ",(R13/X13-1)))</f>
        <v>0.08114607545145724</v>
      </c>
    </row>
    <row r="14" spans="1:25" ht="19.5" customHeight="1">
      <c r="A14" s="219" t="s">
        <v>175</v>
      </c>
      <c r="B14" s="217">
        <v>13186</v>
      </c>
      <c r="C14" s="214">
        <v>12804</v>
      </c>
      <c r="D14" s="213">
        <v>0</v>
      </c>
      <c r="E14" s="214">
        <v>0</v>
      </c>
      <c r="F14" s="213">
        <f t="shared" si="0"/>
        <v>25990</v>
      </c>
      <c r="G14" s="216">
        <f t="shared" si="1"/>
        <v>0.027423972075875453</v>
      </c>
      <c r="H14" s="217">
        <v>14142</v>
      </c>
      <c r="I14" s="214">
        <v>11612</v>
      </c>
      <c r="J14" s="213"/>
      <c r="K14" s="214"/>
      <c r="L14" s="213">
        <f t="shared" si="2"/>
        <v>25754</v>
      </c>
      <c r="M14" s="218">
        <f t="shared" si="3"/>
        <v>0.009163625067950543</v>
      </c>
      <c r="N14" s="217">
        <v>37615</v>
      </c>
      <c r="O14" s="214">
        <v>36843</v>
      </c>
      <c r="P14" s="213"/>
      <c r="Q14" s="214"/>
      <c r="R14" s="213">
        <f t="shared" si="4"/>
        <v>74458</v>
      </c>
      <c r="S14" s="216">
        <f t="shared" si="5"/>
        <v>0.026106167230515655</v>
      </c>
      <c r="T14" s="217">
        <v>41112</v>
      </c>
      <c r="U14" s="214">
        <v>37633</v>
      </c>
      <c r="V14" s="213"/>
      <c r="W14" s="214"/>
      <c r="X14" s="213">
        <f t="shared" si="6"/>
        <v>78745</v>
      </c>
      <c r="Y14" s="212">
        <f t="shared" si="7"/>
        <v>-0.054441551844561564</v>
      </c>
    </row>
    <row r="15" spans="1:25" ht="19.5" customHeight="1">
      <c r="A15" s="219" t="s">
        <v>177</v>
      </c>
      <c r="B15" s="217">
        <v>11130</v>
      </c>
      <c r="C15" s="214">
        <v>10024</v>
      </c>
      <c r="D15" s="213">
        <v>0</v>
      </c>
      <c r="E15" s="214">
        <v>0</v>
      </c>
      <c r="F15" s="213">
        <f>SUM(B15:E15)</f>
        <v>21154</v>
      </c>
      <c r="G15" s="216">
        <f>F15/$F$9</f>
        <v>0.022321150646135796</v>
      </c>
      <c r="H15" s="217">
        <v>11514</v>
      </c>
      <c r="I15" s="214">
        <v>10639</v>
      </c>
      <c r="J15" s="213">
        <v>0</v>
      </c>
      <c r="K15" s="214">
        <v>0</v>
      </c>
      <c r="L15" s="213">
        <f>SUM(H15:K15)</f>
        <v>22153</v>
      </c>
      <c r="M15" s="218">
        <f>IF(ISERROR(F15/L15-1),"         /0",(F15/L15-1))</f>
        <v>-0.045095472396515124</v>
      </c>
      <c r="N15" s="217">
        <v>33666</v>
      </c>
      <c r="O15" s="214">
        <v>32091</v>
      </c>
      <c r="P15" s="213"/>
      <c r="Q15" s="214"/>
      <c r="R15" s="213">
        <f>SUM(N15:Q15)</f>
        <v>65757</v>
      </c>
      <c r="S15" s="216">
        <f>R15/$R$9</f>
        <v>0.023055457285678073</v>
      </c>
      <c r="T15" s="217">
        <v>30738</v>
      </c>
      <c r="U15" s="214">
        <v>31120</v>
      </c>
      <c r="V15" s="213">
        <v>272</v>
      </c>
      <c r="W15" s="214">
        <v>0</v>
      </c>
      <c r="X15" s="213">
        <f>SUM(T15:W15)</f>
        <v>62130</v>
      </c>
      <c r="Y15" s="212">
        <f>IF(ISERROR(R15/X15-1),"         /0",IF(R15/X15&gt;5,"  *  ",(R15/X15-1)))</f>
        <v>0.05837759536455822</v>
      </c>
    </row>
    <row r="16" spans="1:25" ht="19.5" customHeight="1">
      <c r="A16" s="219" t="s">
        <v>179</v>
      </c>
      <c r="B16" s="217">
        <v>11033</v>
      </c>
      <c r="C16" s="214">
        <v>9386</v>
      </c>
      <c r="D16" s="213">
        <v>0</v>
      </c>
      <c r="E16" s="214">
        <v>0</v>
      </c>
      <c r="F16" s="213">
        <f>SUM(B16:E16)</f>
        <v>20419</v>
      </c>
      <c r="G16" s="216">
        <f>F16/$F$9</f>
        <v>0.021545597761342856</v>
      </c>
      <c r="H16" s="217">
        <v>6718</v>
      </c>
      <c r="I16" s="214">
        <v>5854</v>
      </c>
      <c r="J16" s="213"/>
      <c r="K16" s="214"/>
      <c r="L16" s="213">
        <f>SUM(H16:K16)</f>
        <v>12572</v>
      </c>
      <c r="M16" s="218">
        <f>IF(ISERROR(F16/L16-1),"         /0",(F16/L16-1))</f>
        <v>0.6241648106904232</v>
      </c>
      <c r="N16" s="217">
        <v>30932</v>
      </c>
      <c r="O16" s="214">
        <v>27627</v>
      </c>
      <c r="P16" s="213"/>
      <c r="Q16" s="214"/>
      <c r="R16" s="213">
        <f>SUM(N16:Q16)</f>
        <v>58559</v>
      </c>
      <c r="S16" s="216">
        <f>R16/$R$9</f>
        <v>0.020531723211095736</v>
      </c>
      <c r="T16" s="217">
        <v>17903</v>
      </c>
      <c r="U16" s="214">
        <v>19190</v>
      </c>
      <c r="V16" s="213"/>
      <c r="W16" s="214"/>
      <c r="X16" s="213">
        <f>SUM(T16:W16)</f>
        <v>37093</v>
      </c>
      <c r="Y16" s="212">
        <f>IF(ISERROR(R16/X16-1),"         /0",IF(R16/X16&gt;5,"  *  ",(R16/X16-1)))</f>
        <v>0.5787075728574125</v>
      </c>
    </row>
    <row r="17" spans="1:25" ht="19.5" customHeight="1">
      <c r="A17" s="219" t="s">
        <v>150</v>
      </c>
      <c r="B17" s="217">
        <v>6344</v>
      </c>
      <c r="C17" s="214">
        <v>5329</v>
      </c>
      <c r="D17" s="213">
        <v>0</v>
      </c>
      <c r="E17" s="214">
        <v>0</v>
      </c>
      <c r="F17" s="213">
        <f>SUM(B17:E17)</f>
        <v>11673</v>
      </c>
      <c r="G17" s="216">
        <f>F17/$F$9</f>
        <v>0.012317046019303352</v>
      </c>
      <c r="H17" s="217">
        <v>6041</v>
      </c>
      <c r="I17" s="214">
        <v>5199</v>
      </c>
      <c r="J17" s="213"/>
      <c r="K17" s="214"/>
      <c r="L17" s="213">
        <f>SUM(H17:K17)</f>
        <v>11240</v>
      </c>
      <c r="M17" s="218">
        <f>IF(ISERROR(F17/L17-1),"         /0",(F17/L17-1))</f>
        <v>0.0385231316725978</v>
      </c>
      <c r="N17" s="217">
        <v>18245</v>
      </c>
      <c r="O17" s="214">
        <v>16083</v>
      </c>
      <c r="P17" s="213"/>
      <c r="Q17" s="214"/>
      <c r="R17" s="213">
        <f>SUM(N17:Q17)</f>
        <v>34328</v>
      </c>
      <c r="S17" s="216">
        <f>R17/$R$9</f>
        <v>0.012035946556302095</v>
      </c>
      <c r="T17" s="217">
        <v>16639</v>
      </c>
      <c r="U17" s="214">
        <v>16778</v>
      </c>
      <c r="V17" s="213"/>
      <c r="W17" s="214"/>
      <c r="X17" s="213">
        <f>SUM(T17:W17)</f>
        <v>33417</v>
      </c>
      <c r="Y17" s="212">
        <f>IF(ISERROR(R17/X17-1),"         /0",IF(R17/X17&gt;5,"  *  ",(R17/X17-1)))</f>
        <v>0.027261573450638954</v>
      </c>
    </row>
    <row r="18" spans="1:25" ht="19.5" customHeight="1">
      <c r="A18" s="219" t="s">
        <v>151</v>
      </c>
      <c r="B18" s="217">
        <v>3354</v>
      </c>
      <c r="C18" s="214">
        <v>2855</v>
      </c>
      <c r="D18" s="213">
        <v>0</v>
      </c>
      <c r="E18" s="214">
        <v>0</v>
      </c>
      <c r="F18" s="213">
        <f>SUM(B18:E18)</f>
        <v>6209</v>
      </c>
      <c r="G18" s="216">
        <f>F18/$F$9</f>
        <v>0.006551575322012723</v>
      </c>
      <c r="H18" s="217"/>
      <c r="I18" s="214"/>
      <c r="J18" s="213"/>
      <c r="K18" s="214"/>
      <c r="L18" s="213">
        <f>SUM(H18:K18)</f>
        <v>0</v>
      </c>
      <c r="M18" s="218" t="str">
        <f>IF(ISERROR(F18/L18-1),"         /0",(F18/L18-1))</f>
        <v>         /0</v>
      </c>
      <c r="N18" s="217">
        <v>11029</v>
      </c>
      <c r="O18" s="214">
        <v>9425</v>
      </c>
      <c r="P18" s="213"/>
      <c r="Q18" s="214"/>
      <c r="R18" s="213">
        <f>SUM(N18:Q18)</f>
        <v>20454</v>
      </c>
      <c r="S18" s="216">
        <f>R18/$R$9</f>
        <v>0.007171499966866787</v>
      </c>
      <c r="T18" s="217"/>
      <c r="U18" s="214"/>
      <c r="V18" s="213"/>
      <c r="W18" s="214"/>
      <c r="X18" s="213">
        <f>SUM(T18:W18)</f>
        <v>0</v>
      </c>
      <c r="Y18" s="212" t="str">
        <f>IF(ISERROR(R18/X18-1),"         /0",IF(R18/X18&gt;5,"  *  ",(R18/X18-1)))</f>
        <v>         /0</v>
      </c>
    </row>
    <row r="19" spans="1:25" ht="19.5" customHeight="1">
      <c r="A19" s="219" t="s">
        <v>178</v>
      </c>
      <c r="B19" s="217">
        <v>3214</v>
      </c>
      <c r="C19" s="214">
        <v>2813</v>
      </c>
      <c r="D19" s="213">
        <v>0</v>
      </c>
      <c r="E19" s="214">
        <v>0</v>
      </c>
      <c r="F19" s="213">
        <f t="shared" si="0"/>
        <v>6027</v>
      </c>
      <c r="G19" s="216">
        <f t="shared" si="1"/>
        <v>0.006359533655302091</v>
      </c>
      <c r="H19" s="217">
        <v>4676</v>
      </c>
      <c r="I19" s="214">
        <v>2838</v>
      </c>
      <c r="J19" s="213"/>
      <c r="K19" s="214"/>
      <c r="L19" s="213">
        <f t="shared" si="2"/>
        <v>7514</v>
      </c>
      <c r="M19" s="218">
        <f t="shared" si="3"/>
        <v>-0.19789725845089168</v>
      </c>
      <c r="N19" s="217">
        <v>9302</v>
      </c>
      <c r="O19" s="214">
        <v>9098</v>
      </c>
      <c r="P19" s="213"/>
      <c r="Q19" s="214"/>
      <c r="R19" s="213">
        <f t="shared" si="4"/>
        <v>18400</v>
      </c>
      <c r="S19" s="216">
        <f t="shared" si="5"/>
        <v>0.006451334672452766</v>
      </c>
      <c r="T19" s="217">
        <v>13097</v>
      </c>
      <c r="U19" s="214">
        <v>10931</v>
      </c>
      <c r="V19" s="213"/>
      <c r="W19" s="214"/>
      <c r="X19" s="213">
        <f t="shared" si="6"/>
        <v>24028</v>
      </c>
      <c r="Y19" s="212">
        <f t="shared" si="7"/>
        <v>-0.23422673547527884</v>
      </c>
    </row>
    <row r="20" spans="1:25" ht="19.5" customHeight="1">
      <c r="A20" s="219" t="s">
        <v>191</v>
      </c>
      <c r="B20" s="217">
        <v>3403</v>
      </c>
      <c r="C20" s="214">
        <v>2590</v>
      </c>
      <c r="D20" s="213">
        <v>0</v>
      </c>
      <c r="E20" s="214">
        <v>0</v>
      </c>
      <c r="F20" s="213">
        <f>SUM(B20:E20)</f>
        <v>5993</v>
      </c>
      <c r="G20" s="216">
        <f>F20/$F$9</f>
        <v>0.006323657739542962</v>
      </c>
      <c r="H20" s="217">
        <v>3523</v>
      </c>
      <c r="I20" s="214">
        <v>2775</v>
      </c>
      <c r="J20" s="213"/>
      <c r="K20" s="214"/>
      <c r="L20" s="213">
        <f>SUM(H20:K20)</f>
        <v>6298</v>
      </c>
      <c r="M20" s="218">
        <f>IF(ISERROR(F20/L20-1),"         /0",(F20/L20-1))</f>
        <v>-0.04842807240393776</v>
      </c>
      <c r="N20" s="217">
        <v>8745</v>
      </c>
      <c r="O20" s="214">
        <v>7269</v>
      </c>
      <c r="P20" s="213"/>
      <c r="Q20" s="214"/>
      <c r="R20" s="213">
        <f>SUM(N20:Q20)</f>
        <v>16014</v>
      </c>
      <c r="S20" s="216">
        <f>R20/$R$9</f>
        <v>0.00561476486112275</v>
      </c>
      <c r="T20" s="217">
        <v>10282</v>
      </c>
      <c r="U20" s="214">
        <v>8975</v>
      </c>
      <c r="V20" s="213"/>
      <c r="W20" s="214"/>
      <c r="X20" s="213">
        <f>SUM(T20:W20)</f>
        <v>19257</v>
      </c>
      <c r="Y20" s="212">
        <f>IF(ISERROR(R20/X20-1),"         /0",IF(R20/X20&gt;5,"  *  ",(R20/X20-1)))</f>
        <v>-0.16840629381523597</v>
      </c>
    </row>
    <row r="21" spans="1:25" ht="19.5" customHeight="1">
      <c r="A21" s="219" t="s">
        <v>182</v>
      </c>
      <c r="B21" s="217">
        <v>1469</v>
      </c>
      <c r="C21" s="214">
        <v>1196</v>
      </c>
      <c r="D21" s="213">
        <v>0</v>
      </c>
      <c r="E21" s="214">
        <v>0</v>
      </c>
      <c r="F21" s="213">
        <f t="shared" si="0"/>
        <v>2665</v>
      </c>
      <c r="G21" s="216">
        <f t="shared" si="1"/>
        <v>0.0028120386911199722</v>
      </c>
      <c r="H21" s="217">
        <v>858</v>
      </c>
      <c r="I21" s="214"/>
      <c r="J21" s="213"/>
      <c r="K21" s="214"/>
      <c r="L21" s="213">
        <f t="shared" si="2"/>
        <v>858</v>
      </c>
      <c r="M21" s="218">
        <f t="shared" si="3"/>
        <v>2.106060606060606</v>
      </c>
      <c r="N21" s="217">
        <v>5462</v>
      </c>
      <c r="O21" s="214">
        <v>3531</v>
      </c>
      <c r="P21" s="213"/>
      <c r="Q21" s="214"/>
      <c r="R21" s="213">
        <f t="shared" si="4"/>
        <v>8993</v>
      </c>
      <c r="S21" s="216">
        <f t="shared" si="5"/>
        <v>0.003153089821161289</v>
      </c>
      <c r="T21" s="217">
        <v>2384</v>
      </c>
      <c r="U21" s="214"/>
      <c r="V21" s="213"/>
      <c r="W21" s="214"/>
      <c r="X21" s="213">
        <f t="shared" si="6"/>
        <v>2384</v>
      </c>
      <c r="Y21" s="212">
        <f t="shared" si="7"/>
        <v>2.772231543624161</v>
      </c>
    </row>
    <row r="22" spans="1:25" ht="19.5" customHeight="1">
      <c r="A22" s="219" t="s">
        <v>183</v>
      </c>
      <c r="B22" s="217">
        <v>821</v>
      </c>
      <c r="C22" s="214">
        <v>1170</v>
      </c>
      <c r="D22" s="213">
        <v>0</v>
      </c>
      <c r="E22" s="214">
        <v>0</v>
      </c>
      <c r="F22" s="213">
        <f t="shared" si="0"/>
        <v>1991</v>
      </c>
      <c r="G22" s="216">
        <f t="shared" si="1"/>
        <v>0.0021008514198948836</v>
      </c>
      <c r="H22" s="217">
        <v>902</v>
      </c>
      <c r="I22" s="214">
        <v>753</v>
      </c>
      <c r="J22" s="213"/>
      <c r="K22" s="214"/>
      <c r="L22" s="213">
        <f t="shared" si="2"/>
        <v>1655</v>
      </c>
      <c r="M22" s="218">
        <f t="shared" si="3"/>
        <v>0.20302114803625382</v>
      </c>
      <c r="N22" s="217">
        <v>3563</v>
      </c>
      <c r="O22" s="214">
        <v>3889</v>
      </c>
      <c r="P22" s="213"/>
      <c r="Q22" s="214"/>
      <c r="R22" s="213">
        <f t="shared" si="4"/>
        <v>7452</v>
      </c>
      <c r="S22" s="216">
        <f t="shared" si="5"/>
        <v>0.00261279054234337</v>
      </c>
      <c r="T22" s="217">
        <v>2196</v>
      </c>
      <c r="U22" s="214">
        <v>2935</v>
      </c>
      <c r="V22" s="213"/>
      <c r="W22" s="214"/>
      <c r="X22" s="213">
        <f t="shared" si="6"/>
        <v>5131</v>
      </c>
      <c r="Y22" s="212">
        <f t="shared" si="7"/>
        <v>0.4523484700838043</v>
      </c>
    </row>
    <row r="23" spans="1:25" ht="19.5" customHeight="1" thickBot="1">
      <c r="A23" s="219" t="s">
        <v>164</v>
      </c>
      <c r="B23" s="217">
        <v>146</v>
      </c>
      <c r="C23" s="214">
        <v>152</v>
      </c>
      <c r="D23" s="213">
        <v>6</v>
      </c>
      <c r="E23" s="214">
        <v>1</v>
      </c>
      <c r="F23" s="213">
        <f t="shared" si="0"/>
        <v>305</v>
      </c>
      <c r="G23" s="216">
        <f t="shared" si="1"/>
        <v>0.00032182806783924634</v>
      </c>
      <c r="H23" s="217">
        <v>152</v>
      </c>
      <c r="I23" s="214">
        <v>143</v>
      </c>
      <c r="J23" s="213">
        <v>16</v>
      </c>
      <c r="K23" s="214">
        <v>17</v>
      </c>
      <c r="L23" s="213">
        <f t="shared" si="2"/>
        <v>328</v>
      </c>
      <c r="M23" s="218">
        <f t="shared" si="3"/>
        <v>-0.07012195121951215</v>
      </c>
      <c r="N23" s="217">
        <v>503</v>
      </c>
      <c r="O23" s="214">
        <v>570</v>
      </c>
      <c r="P23" s="213">
        <v>8</v>
      </c>
      <c r="Q23" s="214">
        <v>11</v>
      </c>
      <c r="R23" s="213">
        <f t="shared" si="4"/>
        <v>1092</v>
      </c>
      <c r="S23" s="216">
        <f t="shared" si="5"/>
        <v>0.0003828726881694794</v>
      </c>
      <c r="T23" s="217">
        <v>404</v>
      </c>
      <c r="U23" s="214">
        <v>568</v>
      </c>
      <c r="V23" s="213">
        <v>40</v>
      </c>
      <c r="W23" s="214">
        <v>38</v>
      </c>
      <c r="X23" s="213">
        <f t="shared" si="6"/>
        <v>1050</v>
      </c>
      <c r="Y23" s="212">
        <f t="shared" si="7"/>
        <v>0.040000000000000036</v>
      </c>
    </row>
    <row r="24" spans="1:25" s="492" customFormat="1" ht="19.5" customHeight="1">
      <c r="A24" s="276" t="s">
        <v>56</v>
      </c>
      <c r="B24" s="273">
        <f>SUM(B25:B40)</f>
        <v>125278</v>
      </c>
      <c r="C24" s="272">
        <f>SUM(C25:C40)</f>
        <v>121151</v>
      </c>
      <c r="D24" s="271">
        <f>SUM(D25:D40)</f>
        <v>674</v>
      </c>
      <c r="E24" s="272">
        <f>SUM(E25:E40)</f>
        <v>589</v>
      </c>
      <c r="F24" s="271">
        <f t="shared" si="0"/>
        <v>247692</v>
      </c>
      <c r="G24" s="274">
        <f t="shared" si="1"/>
        <v>0.26135815665324136</v>
      </c>
      <c r="H24" s="273">
        <f>SUM(H25:H40)</f>
        <v>123747</v>
      </c>
      <c r="I24" s="272">
        <f>SUM(I25:I40)</f>
        <v>113603</v>
      </c>
      <c r="J24" s="271">
        <f>SUM(J25:J40)</f>
        <v>23</v>
      </c>
      <c r="K24" s="272">
        <f>SUM(K25:K40)</f>
        <v>2</v>
      </c>
      <c r="L24" s="271">
        <f t="shared" si="2"/>
        <v>237375</v>
      </c>
      <c r="M24" s="275">
        <f t="shared" si="3"/>
        <v>0.043462875197472384</v>
      </c>
      <c r="N24" s="273">
        <f>SUM(N25:N40)</f>
        <v>366499</v>
      </c>
      <c r="O24" s="272">
        <f>SUM(O25:O40)</f>
        <v>358434</v>
      </c>
      <c r="P24" s="271">
        <f>SUM(P25:P40)</f>
        <v>3926</v>
      </c>
      <c r="Q24" s="272">
        <f>SUM(Q25:Q40)</f>
        <v>2941</v>
      </c>
      <c r="R24" s="271">
        <f t="shared" si="4"/>
        <v>731800</v>
      </c>
      <c r="S24" s="274">
        <f t="shared" si="5"/>
        <v>0.25658079963592034</v>
      </c>
      <c r="T24" s="273">
        <f>SUM(T25:T40)</f>
        <v>361793</v>
      </c>
      <c r="U24" s="272">
        <f>SUM(U25:U40)</f>
        <v>352459</v>
      </c>
      <c r="V24" s="271">
        <f>SUM(V25:V40)</f>
        <v>46</v>
      </c>
      <c r="W24" s="272">
        <f>SUM(W25:W40)</f>
        <v>28</v>
      </c>
      <c r="X24" s="271">
        <f t="shared" si="6"/>
        <v>714326</v>
      </c>
      <c r="Y24" s="268">
        <f t="shared" si="7"/>
        <v>0.024462220330773388</v>
      </c>
    </row>
    <row r="25" spans="1:25" ht="19.5" customHeight="1">
      <c r="A25" s="234" t="s">
        <v>149</v>
      </c>
      <c r="B25" s="231">
        <v>30466</v>
      </c>
      <c r="C25" s="229">
        <v>28369</v>
      </c>
      <c r="D25" s="230">
        <v>200</v>
      </c>
      <c r="E25" s="229">
        <v>64</v>
      </c>
      <c r="F25" s="230">
        <f t="shared" si="0"/>
        <v>59099</v>
      </c>
      <c r="G25" s="232">
        <f t="shared" si="1"/>
        <v>0.06235972780731679</v>
      </c>
      <c r="H25" s="231">
        <v>30735</v>
      </c>
      <c r="I25" s="229">
        <v>27299</v>
      </c>
      <c r="J25" s="230">
        <v>17</v>
      </c>
      <c r="K25" s="229"/>
      <c r="L25" s="230">
        <f t="shared" si="2"/>
        <v>58051</v>
      </c>
      <c r="M25" s="233">
        <f t="shared" si="3"/>
        <v>0.01805309124735155</v>
      </c>
      <c r="N25" s="231">
        <v>92293</v>
      </c>
      <c r="O25" s="229">
        <v>86747</v>
      </c>
      <c r="P25" s="230">
        <v>559</v>
      </c>
      <c r="Q25" s="229">
        <v>217</v>
      </c>
      <c r="R25" s="230">
        <f t="shared" si="4"/>
        <v>179816</v>
      </c>
      <c r="S25" s="232">
        <f t="shared" si="5"/>
        <v>0.06304636931857427</v>
      </c>
      <c r="T25" s="231">
        <v>82633</v>
      </c>
      <c r="U25" s="229">
        <v>78595</v>
      </c>
      <c r="V25" s="230">
        <v>21</v>
      </c>
      <c r="W25" s="229">
        <v>0</v>
      </c>
      <c r="X25" s="230">
        <f t="shared" si="6"/>
        <v>161249</v>
      </c>
      <c r="Y25" s="228">
        <f t="shared" si="7"/>
        <v>0.11514490012341172</v>
      </c>
    </row>
    <row r="26" spans="1:25" ht="19.5" customHeight="1">
      <c r="A26" s="234" t="s">
        <v>171</v>
      </c>
      <c r="B26" s="231">
        <v>21718</v>
      </c>
      <c r="C26" s="229">
        <v>23974</v>
      </c>
      <c r="D26" s="230">
        <v>0</v>
      </c>
      <c r="E26" s="229">
        <v>0</v>
      </c>
      <c r="F26" s="230">
        <f t="shared" si="0"/>
        <v>45692</v>
      </c>
      <c r="G26" s="232">
        <f t="shared" si="1"/>
        <v>0.04821301008429785</v>
      </c>
      <c r="H26" s="231">
        <v>24535</v>
      </c>
      <c r="I26" s="229">
        <v>25400</v>
      </c>
      <c r="J26" s="230"/>
      <c r="K26" s="229"/>
      <c r="L26" s="230">
        <f t="shared" si="2"/>
        <v>49935</v>
      </c>
      <c r="M26" s="233">
        <f t="shared" si="3"/>
        <v>-0.08497046160008015</v>
      </c>
      <c r="N26" s="231">
        <v>59124</v>
      </c>
      <c r="O26" s="229">
        <v>62292</v>
      </c>
      <c r="P26" s="230"/>
      <c r="Q26" s="229"/>
      <c r="R26" s="230">
        <f t="shared" si="4"/>
        <v>121416</v>
      </c>
      <c r="S26" s="232">
        <f t="shared" si="5"/>
        <v>0.04257039405383288</v>
      </c>
      <c r="T26" s="231">
        <v>67795</v>
      </c>
      <c r="U26" s="229">
        <v>67516</v>
      </c>
      <c r="V26" s="230"/>
      <c r="W26" s="229"/>
      <c r="X26" s="230">
        <f t="shared" si="6"/>
        <v>135311</v>
      </c>
      <c r="Y26" s="228">
        <f t="shared" si="7"/>
        <v>-0.10268936006680907</v>
      </c>
    </row>
    <row r="27" spans="1:25" ht="19.5" customHeight="1">
      <c r="A27" s="234" t="s">
        <v>173</v>
      </c>
      <c r="B27" s="231">
        <v>20308</v>
      </c>
      <c r="C27" s="229">
        <v>18873</v>
      </c>
      <c r="D27" s="230">
        <v>0</v>
      </c>
      <c r="E27" s="229">
        <v>0</v>
      </c>
      <c r="F27" s="230">
        <f t="shared" si="0"/>
        <v>39181</v>
      </c>
      <c r="G27" s="232">
        <f t="shared" si="1"/>
        <v>0.04134277221642463</v>
      </c>
      <c r="H27" s="231">
        <v>19683</v>
      </c>
      <c r="I27" s="229">
        <v>17076</v>
      </c>
      <c r="J27" s="230"/>
      <c r="K27" s="229"/>
      <c r="L27" s="230">
        <f t="shared" si="2"/>
        <v>36759</v>
      </c>
      <c r="M27" s="233">
        <f t="shared" si="3"/>
        <v>0.06588862591474198</v>
      </c>
      <c r="N27" s="231">
        <v>60008</v>
      </c>
      <c r="O27" s="229">
        <v>57058</v>
      </c>
      <c r="P27" s="230"/>
      <c r="Q27" s="229"/>
      <c r="R27" s="230">
        <f t="shared" si="4"/>
        <v>117066</v>
      </c>
      <c r="S27" s="232">
        <f t="shared" si="5"/>
        <v>0.04104521438942149</v>
      </c>
      <c r="T27" s="231">
        <v>57326</v>
      </c>
      <c r="U27" s="229">
        <v>55471</v>
      </c>
      <c r="V27" s="230"/>
      <c r="W27" s="229"/>
      <c r="X27" s="230">
        <f t="shared" si="6"/>
        <v>112797</v>
      </c>
      <c r="Y27" s="228">
        <f t="shared" si="7"/>
        <v>0.037846751243384213</v>
      </c>
    </row>
    <row r="28" spans="1:25" ht="19.5" customHeight="1">
      <c r="A28" s="234" t="s">
        <v>176</v>
      </c>
      <c r="B28" s="231">
        <v>12985</v>
      </c>
      <c r="C28" s="229">
        <v>11056</v>
      </c>
      <c r="D28" s="230">
        <v>0</v>
      </c>
      <c r="E28" s="229">
        <v>0</v>
      </c>
      <c r="F28" s="230">
        <f>SUM(B28:E28)</f>
        <v>24041</v>
      </c>
      <c r="G28" s="232">
        <f>F28/$F$9</f>
        <v>0.025367437963683022</v>
      </c>
      <c r="H28" s="231">
        <v>12189</v>
      </c>
      <c r="I28" s="229">
        <v>9913</v>
      </c>
      <c r="J28" s="230"/>
      <c r="K28" s="229"/>
      <c r="L28" s="230">
        <f>SUM(H28:K28)</f>
        <v>22102</v>
      </c>
      <c r="M28" s="233">
        <f>IF(ISERROR(F28/L28-1),"         /0",(F28/L28-1))</f>
        <v>0.08772961722921013</v>
      </c>
      <c r="N28" s="231">
        <v>37863</v>
      </c>
      <c r="O28" s="229">
        <v>34995</v>
      </c>
      <c r="P28" s="230"/>
      <c r="Q28" s="229"/>
      <c r="R28" s="230">
        <f>SUM(N28:Q28)</f>
        <v>72858</v>
      </c>
      <c r="S28" s="232">
        <f>R28/$R$9</f>
        <v>0.02554518160682411</v>
      </c>
      <c r="T28" s="231">
        <v>33766</v>
      </c>
      <c r="U28" s="229">
        <v>31349</v>
      </c>
      <c r="V28" s="230"/>
      <c r="W28" s="229"/>
      <c r="X28" s="230">
        <f>SUM(T28:W28)</f>
        <v>65115</v>
      </c>
      <c r="Y28" s="228">
        <f>IF(ISERROR(R28/X28-1),"         /0",IF(R28/X28&gt;5,"  *  ",(R28/X28-1)))</f>
        <v>0.11891269292789675</v>
      </c>
    </row>
    <row r="29" spans="1:25" ht="19.5" customHeight="1">
      <c r="A29" s="234" t="s">
        <v>180</v>
      </c>
      <c r="B29" s="231">
        <v>10842</v>
      </c>
      <c r="C29" s="229">
        <v>9581</v>
      </c>
      <c r="D29" s="230">
        <v>0</v>
      </c>
      <c r="E29" s="229">
        <v>58</v>
      </c>
      <c r="F29" s="230">
        <f t="shared" si="0"/>
        <v>20481</v>
      </c>
      <c r="G29" s="232">
        <f t="shared" si="1"/>
        <v>0.021611018548903623</v>
      </c>
      <c r="H29" s="231">
        <v>15219</v>
      </c>
      <c r="I29" s="229">
        <v>12529</v>
      </c>
      <c r="J29" s="230"/>
      <c r="K29" s="229"/>
      <c r="L29" s="230">
        <f t="shared" si="2"/>
        <v>27748</v>
      </c>
      <c r="M29" s="233">
        <f t="shared" si="3"/>
        <v>-0.2618927490269569</v>
      </c>
      <c r="N29" s="231">
        <v>32143</v>
      </c>
      <c r="O29" s="229">
        <v>30386</v>
      </c>
      <c r="P29" s="230"/>
      <c r="Q29" s="229">
        <v>58</v>
      </c>
      <c r="R29" s="230">
        <f t="shared" si="4"/>
        <v>62587</v>
      </c>
      <c r="S29" s="232">
        <f t="shared" si="5"/>
        <v>0.0219440045187392</v>
      </c>
      <c r="T29" s="231">
        <v>44537</v>
      </c>
      <c r="U29" s="229">
        <v>41839</v>
      </c>
      <c r="V29" s="230"/>
      <c r="W29" s="229"/>
      <c r="X29" s="230">
        <f t="shared" si="6"/>
        <v>86376</v>
      </c>
      <c r="Y29" s="228">
        <f t="shared" si="7"/>
        <v>-0.27541215152357135</v>
      </c>
    </row>
    <row r="30" spans="1:25" ht="19.5" customHeight="1">
      <c r="A30" s="234" t="s">
        <v>151</v>
      </c>
      <c r="B30" s="231">
        <v>6209</v>
      </c>
      <c r="C30" s="229">
        <v>5868</v>
      </c>
      <c r="D30" s="230">
        <v>0</v>
      </c>
      <c r="E30" s="229">
        <v>0</v>
      </c>
      <c r="F30" s="230">
        <f aca="true" t="shared" si="8" ref="F30:F35">SUM(B30:E30)</f>
        <v>12077</v>
      </c>
      <c r="G30" s="232">
        <f aca="true" t="shared" si="9" ref="G30:G35">F30/$F$9</f>
        <v>0.01274333631244124</v>
      </c>
      <c r="H30" s="231">
        <v>3826</v>
      </c>
      <c r="I30" s="229">
        <v>3687</v>
      </c>
      <c r="J30" s="230"/>
      <c r="K30" s="229"/>
      <c r="L30" s="230">
        <f aca="true" t="shared" si="10" ref="L30:L35">SUM(H30:K30)</f>
        <v>7513</v>
      </c>
      <c r="M30" s="233">
        <f aca="true" t="shared" si="11" ref="M30:M35">IF(ISERROR(F30/L30-1),"         /0",(F30/L30-1))</f>
        <v>0.607480367363237</v>
      </c>
      <c r="N30" s="231">
        <v>17230</v>
      </c>
      <c r="O30" s="229">
        <v>17216</v>
      </c>
      <c r="P30" s="230"/>
      <c r="Q30" s="229"/>
      <c r="R30" s="230">
        <f aca="true" t="shared" si="12" ref="R30:R35">SUM(N30:Q30)</f>
        <v>34446</v>
      </c>
      <c r="S30" s="232">
        <f aca="true" t="shared" si="13" ref="S30:S35">R30/$R$9</f>
        <v>0.012077319246049347</v>
      </c>
      <c r="T30" s="231">
        <v>11478</v>
      </c>
      <c r="U30" s="229">
        <v>11477</v>
      </c>
      <c r="V30" s="230"/>
      <c r="W30" s="229"/>
      <c r="X30" s="230">
        <f aca="true" t="shared" si="14" ref="X30:X35">SUM(T30:W30)</f>
        <v>22955</v>
      </c>
      <c r="Y30" s="228">
        <f aca="true" t="shared" si="15" ref="Y30:Y35">IF(ISERROR(R30/X30-1),"         /0",IF(R30/X30&gt;5,"  *  ",(R30/X30-1)))</f>
        <v>0.5005881071661946</v>
      </c>
    </row>
    <row r="31" spans="1:25" ht="19.5" customHeight="1">
      <c r="A31" s="234" t="s">
        <v>150</v>
      </c>
      <c r="B31" s="231">
        <v>6234</v>
      </c>
      <c r="C31" s="229">
        <v>4556</v>
      </c>
      <c r="D31" s="230">
        <v>0</v>
      </c>
      <c r="E31" s="229">
        <v>0</v>
      </c>
      <c r="F31" s="230">
        <f t="shared" si="8"/>
        <v>10790</v>
      </c>
      <c r="G31" s="232">
        <f t="shared" si="9"/>
        <v>0.011385327383558913</v>
      </c>
      <c r="H31" s="231">
        <v>5570</v>
      </c>
      <c r="I31" s="229">
        <v>4591</v>
      </c>
      <c r="J31" s="230"/>
      <c r="K31" s="229"/>
      <c r="L31" s="230">
        <f t="shared" si="10"/>
        <v>10161</v>
      </c>
      <c r="M31" s="233">
        <f t="shared" si="11"/>
        <v>0.06190335596890062</v>
      </c>
      <c r="N31" s="231">
        <v>16608</v>
      </c>
      <c r="O31" s="229">
        <v>15826</v>
      </c>
      <c r="P31" s="230"/>
      <c r="Q31" s="229"/>
      <c r="R31" s="230">
        <f t="shared" si="12"/>
        <v>32434</v>
      </c>
      <c r="S31" s="232">
        <f t="shared" si="13"/>
        <v>0.011371879824257228</v>
      </c>
      <c r="T31" s="231">
        <v>17456</v>
      </c>
      <c r="U31" s="229">
        <v>16314</v>
      </c>
      <c r="V31" s="230"/>
      <c r="W31" s="229"/>
      <c r="X31" s="230">
        <f t="shared" si="14"/>
        <v>33770</v>
      </c>
      <c r="Y31" s="228">
        <f t="shared" si="15"/>
        <v>-0.039561741190405675</v>
      </c>
    </row>
    <row r="32" spans="1:25" ht="19.5" customHeight="1">
      <c r="A32" s="234" t="s">
        <v>188</v>
      </c>
      <c r="B32" s="231">
        <v>4391</v>
      </c>
      <c r="C32" s="229">
        <v>3634</v>
      </c>
      <c r="D32" s="230">
        <v>0</v>
      </c>
      <c r="E32" s="229">
        <v>0</v>
      </c>
      <c r="F32" s="230">
        <f t="shared" si="8"/>
        <v>8025</v>
      </c>
      <c r="G32" s="232">
        <f t="shared" si="9"/>
        <v>0.008467771293147384</v>
      </c>
      <c r="H32" s="231">
        <v>4079</v>
      </c>
      <c r="I32" s="229">
        <v>3593</v>
      </c>
      <c r="J32" s="230"/>
      <c r="K32" s="229"/>
      <c r="L32" s="230">
        <f t="shared" si="10"/>
        <v>7672</v>
      </c>
      <c r="M32" s="233">
        <f t="shared" si="11"/>
        <v>0.04601147028154329</v>
      </c>
      <c r="N32" s="231">
        <v>13338</v>
      </c>
      <c r="O32" s="229">
        <v>11977</v>
      </c>
      <c r="P32" s="230"/>
      <c r="Q32" s="229"/>
      <c r="R32" s="230">
        <f t="shared" si="12"/>
        <v>25315</v>
      </c>
      <c r="S32" s="232">
        <f t="shared" si="13"/>
        <v>0.008875844414844661</v>
      </c>
      <c r="T32" s="231">
        <v>11869</v>
      </c>
      <c r="U32" s="229">
        <v>11224</v>
      </c>
      <c r="V32" s="230"/>
      <c r="W32" s="229"/>
      <c r="X32" s="230">
        <f t="shared" si="14"/>
        <v>23093</v>
      </c>
      <c r="Y32" s="228">
        <f t="shared" si="15"/>
        <v>0.09621963365522013</v>
      </c>
    </row>
    <row r="33" spans="1:25" ht="19.5" customHeight="1">
      <c r="A33" s="234" t="s">
        <v>190</v>
      </c>
      <c r="B33" s="231">
        <v>2753</v>
      </c>
      <c r="C33" s="229">
        <v>4524</v>
      </c>
      <c r="D33" s="230">
        <v>0</v>
      </c>
      <c r="E33" s="229">
        <v>0</v>
      </c>
      <c r="F33" s="230">
        <f t="shared" si="8"/>
        <v>7277</v>
      </c>
      <c r="G33" s="232">
        <f t="shared" si="9"/>
        <v>0.007678501146446543</v>
      </c>
      <c r="H33" s="231"/>
      <c r="I33" s="229"/>
      <c r="J33" s="230"/>
      <c r="K33" s="229"/>
      <c r="L33" s="230">
        <f t="shared" si="10"/>
        <v>0</v>
      </c>
      <c r="M33" s="233" t="str">
        <f t="shared" si="11"/>
        <v>         /0</v>
      </c>
      <c r="N33" s="231">
        <v>9162</v>
      </c>
      <c r="O33" s="229">
        <v>10815</v>
      </c>
      <c r="P33" s="230"/>
      <c r="Q33" s="229"/>
      <c r="R33" s="230">
        <f t="shared" si="12"/>
        <v>19977</v>
      </c>
      <c r="S33" s="232">
        <f t="shared" si="13"/>
        <v>0.0070042561278037445</v>
      </c>
      <c r="T33" s="231"/>
      <c r="U33" s="229"/>
      <c r="V33" s="230"/>
      <c r="W33" s="229"/>
      <c r="X33" s="230">
        <f t="shared" si="14"/>
        <v>0</v>
      </c>
      <c r="Y33" s="228" t="str">
        <f t="shared" si="15"/>
        <v>         /0</v>
      </c>
    </row>
    <row r="34" spans="1:25" ht="19.5" customHeight="1">
      <c r="A34" s="234" t="s">
        <v>154</v>
      </c>
      <c r="B34" s="231">
        <v>2689</v>
      </c>
      <c r="C34" s="229">
        <v>2714</v>
      </c>
      <c r="D34" s="230">
        <v>0</v>
      </c>
      <c r="E34" s="229">
        <v>0</v>
      </c>
      <c r="F34" s="230">
        <f t="shared" si="8"/>
        <v>5403</v>
      </c>
      <c r="G34" s="232">
        <f t="shared" si="9"/>
        <v>0.00570110508372278</v>
      </c>
      <c r="H34" s="231">
        <v>1755</v>
      </c>
      <c r="I34" s="229">
        <v>1393</v>
      </c>
      <c r="J34" s="230"/>
      <c r="K34" s="229"/>
      <c r="L34" s="230">
        <f t="shared" si="10"/>
        <v>3148</v>
      </c>
      <c r="M34" s="233">
        <f t="shared" si="11"/>
        <v>0.7163278271918678</v>
      </c>
      <c r="N34" s="231">
        <v>7801</v>
      </c>
      <c r="O34" s="229">
        <v>6792</v>
      </c>
      <c r="P34" s="230"/>
      <c r="Q34" s="229"/>
      <c r="R34" s="230">
        <f t="shared" si="12"/>
        <v>14593</v>
      </c>
      <c r="S34" s="232">
        <f t="shared" si="13"/>
        <v>0.005116539504081696</v>
      </c>
      <c r="T34" s="231">
        <v>7046</v>
      </c>
      <c r="U34" s="229">
        <v>5397</v>
      </c>
      <c r="V34" s="230"/>
      <c r="W34" s="229"/>
      <c r="X34" s="230">
        <f t="shared" si="14"/>
        <v>12443</v>
      </c>
      <c r="Y34" s="228">
        <f t="shared" si="15"/>
        <v>0.17278791288274542</v>
      </c>
    </row>
    <row r="35" spans="1:25" ht="19.5" customHeight="1">
      <c r="A35" s="234" t="s">
        <v>192</v>
      </c>
      <c r="B35" s="231">
        <v>2206</v>
      </c>
      <c r="C35" s="229">
        <v>2311</v>
      </c>
      <c r="D35" s="230">
        <v>0</v>
      </c>
      <c r="E35" s="229">
        <v>0</v>
      </c>
      <c r="F35" s="230">
        <f t="shared" si="8"/>
        <v>4517</v>
      </c>
      <c r="G35" s="232">
        <f t="shared" si="9"/>
        <v>0.004766220925999593</v>
      </c>
      <c r="H35" s="231">
        <v>1727</v>
      </c>
      <c r="I35" s="229">
        <v>1939</v>
      </c>
      <c r="J35" s="230"/>
      <c r="K35" s="229"/>
      <c r="L35" s="230">
        <f t="shared" si="10"/>
        <v>3666</v>
      </c>
      <c r="M35" s="233">
        <f t="shared" si="11"/>
        <v>0.23213311511183843</v>
      </c>
      <c r="N35" s="231">
        <v>7270</v>
      </c>
      <c r="O35" s="229">
        <v>7276</v>
      </c>
      <c r="P35" s="230"/>
      <c r="Q35" s="229"/>
      <c r="R35" s="230">
        <f t="shared" si="12"/>
        <v>14546</v>
      </c>
      <c r="S35" s="232">
        <f t="shared" si="13"/>
        <v>0.005100060551385757</v>
      </c>
      <c r="T35" s="231">
        <v>4614</v>
      </c>
      <c r="U35" s="229">
        <v>4942</v>
      </c>
      <c r="V35" s="230"/>
      <c r="W35" s="229"/>
      <c r="X35" s="230">
        <f t="shared" si="14"/>
        <v>9556</v>
      </c>
      <c r="Y35" s="228">
        <f t="shared" si="15"/>
        <v>0.5221850146504814</v>
      </c>
    </row>
    <row r="36" spans="1:25" ht="19.5" customHeight="1">
      <c r="A36" s="234" t="s">
        <v>183</v>
      </c>
      <c r="B36" s="231">
        <v>1801</v>
      </c>
      <c r="C36" s="229">
        <v>2667</v>
      </c>
      <c r="D36" s="230">
        <v>0</v>
      </c>
      <c r="E36" s="229">
        <v>0</v>
      </c>
      <c r="F36" s="230">
        <f t="shared" si="0"/>
        <v>4468</v>
      </c>
      <c r="G36" s="232">
        <f t="shared" si="1"/>
        <v>0.00471451740034673</v>
      </c>
      <c r="H36" s="231">
        <v>931</v>
      </c>
      <c r="I36" s="229">
        <v>1917</v>
      </c>
      <c r="J36" s="230"/>
      <c r="K36" s="229"/>
      <c r="L36" s="230">
        <f t="shared" si="2"/>
        <v>2848</v>
      </c>
      <c r="M36" s="233">
        <f t="shared" si="3"/>
        <v>0.5688202247191012</v>
      </c>
      <c r="N36" s="231">
        <v>4445</v>
      </c>
      <c r="O36" s="229">
        <v>7363</v>
      </c>
      <c r="P36" s="230"/>
      <c r="Q36" s="229"/>
      <c r="R36" s="230">
        <f t="shared" si="4"/>
        <v>11808</v>
      </c>
      <c r="S36" s="232">
        <f t="shared" si="5"/>
        <v>0.004140073902843601</v>
      </c>
      <c r="T36" s="231">
        <v>3044</v>
      </c>
      <c r="U36" s="229">
        <v>5789</v>
      </c>
      <c r="V36" s="230"/>
      <c r="W36" s="229"/>
      <c r="X36" s="230">
        <f t="shared" si="6"/>
        <v>8833</v>
      </c>
      <c r="Y36" s="228">
        <f t="shared" si="7"/>
        <v>0.33680516245896075</v>
      </c>
    </row>
    <row r="37" spans="1:25" ht="19.5" customHeight="1">
      <c r="A37" s="234" t="s">
        <v>194</v>
      </c>
      <c r="B37" s="231">
        <v>1170</v>
      </c>
      <c r="C37" s="229">
        <v>1641</v>
      </c>
      <c r="D37" s="230">
        <v>110</v>
      </c>
      <c r="E37" s="229">
        <v>115</v>
      </c>
      <c r="F37" s="230">
        <f t="shared" si="0"/>
        <v>3036</v>
      </c>
      <c r="G37" s="232">
        <f t="shared" si="1"/>
        <v>0.0032035082424916456</v>
      </c>
      <c r="H37" s="231">
        <v>3223</v>
      </c>
      <c r="I37" s="229">
        <v>4065</v>
      </c>
      <c r="J37" s="230"/>
      <c r="K37" s="229"/>
      <c r="L37" s="230">
        <f t="shared" si="2"/>
        <v>7288</v>
      </c>
      <c r="M37" s="233">
        <f t="shared" si="3"/>
        <v>-0.5834248079034028</v>
      </c>
      <c r="N37" s="231">
        <v>3946</v>
      </c>
      <c r="O37" s="229">
        <v>5558</v>
      </c>
      <c r="P37" s="230">
        <v>110</v>
      </c>
      <c r="Q37" s="229">
        <v>115</v>
      </c>
      <c r="R37" s="230">
        <f t="shared" si="4"/>
        <v>9729</v>
      </c>
      <c r="S37" s="232">
        <f t="shared" si="5"/>
        <v>0.0034111432080594</v>
      </c>
      <c r="T37" s="231">
        <v>9503</v>
      </c>
      <c r="U37" s="229">
        <v>11323</v>
      </c>
      <c r="V37" s="230"/>
      <c r="W37" s="229"/>
      <c r="X37" s="230">
        <f t="shared" si="6"/>
        <v>20826</v>
      </c>
      <c r="Y37" s="228">
        <f t="shared" si="7"/>
        <v>-0.5328435609334485</v>
      </c>
    </row>
    <row r="38" spans="1:25" ht="19.5" customHeight="1">
      <c r="A38" s="234" t="s">
        <v>195</v>
      </c>
      <c r="B38" s="231">
        <v>1276</v>
      </c>
      <c r="C38" s="229">
        <v>1156</v>
      </c>
      <c r="D38" s="230">
        <v>0</v>
      </c>
      <c r="E38" s="229">
        <v>0</v>
      </c>
      <c r="F38" s="230">
        <f t="shared" si="0"/>
        <v>2432</v>
      </c>
      <c r="G38" s="232">
        <f t="shared" si="1"/>
        <v>0.0025661831507706465</v>
      </c>
      <c r="H38" s="231"/>
      <c r="I38" s="229"/>
      <c r="J38" s="230"/>
      <c r="K38" s="229"/>
      <c r="L38" s="230">
        <f t="shared" si="2"/>
        <v>0</v>
      </c>
      <c r="M38" s="233" t="str">
        <f t="shared" si="3"/>
        <v>         /0</v>
      </c>
      <c r="N38" s="231">
        <v>3971</v>
      </c>
      <c r="O38" s="229">
        <v>3217</v>
      </c>
      <c r="P38" s="230"/>
      <c r="Q38" s="229"/>
      <c r="R38" s="230">
        <f t="shared" si="4"/>
        <v>7188</v>
      </c>
      <c r="S38" s="232">
        <f t="shared" si="5"/>
        <v>0.002520227914434265</v>
      </c>
      <c r="T38" s="231"/>
      <c r="U38" s="229"/>
      <c r="V38" s="230"/>
      <c r="W38" s="229"/>
      <c r="X38" s="230">
        <f t="shared" si="6"/>
        <v>0</v>
      </c>
      <c r="Y38" s="228" t="str">
        <f t="shared" si="7"/>
        <v>         /0</v>
      </c>
    </row>
    <row r="39" spans="1:25" ht="19.5" customHeight="1">
      <c r="A39" s="234" t="s">
        <v>199</v>
      </c>
      <c r="B39" s="231">
        <v>0</v>
      </c>
      <c r="C39" s="229">
        <v>0</v>
      </c>
      <c r="D39" s="230">
        <v>358</v>
      </c>
      <c r="E39" s="229">
        <v>348</v>
      </c>
      <c r="F39" s="230">
        <f t="shared" si="0"/>
        <v>706</v>
      </c>
      <c r="G39" s="232">
        <f t="shared" si="1"/>
        <v>0.0007449528389983866</v>
      </c>
      <c r="H39" s="231"/>
      <c r="I39" s="229"/>
      <c r="J39" s="230"/>
      <c r="K39" s="229"/>
      <c r="L39" s="230">
        <f t="shared" si="2"/>
        <v>0</v>
      </c>
      <c r="M39" s="233" t="s">
        <v>46</v>
      </c>
      <c r="N39" s="231"/>
      <c r="O39" s="229"/>
      <c r="P39" s="230">
        <v>1769</v>
      </c>
      <c r="Q39" s="229">
        <v>2086</v>
      </c>
      <c r="R39" s="230">
        <f t="shared" si="4"/>
        <v>3855</v>
      </c>
      <c r="S39" s="232">
        <f t="shared" si="5"/>
        <v>0.001351624737081816</v>
      </c>
      <c r="T39" s="231"/>
      <c r="U39" s="229"/>
      <c r="V39" s="230"/>
      <c r="W39" s="229"/>
      <c r="X39" s="230">
        <f t="shared" si="6"/>
        <v>0</v>
      </c>
      <c r="Y39" s="228" t="str">
        <f t="shared" si="7"/>
        <v>         /0</v>
      </c>
    </row>
    <row r="40" spans="1:25" ht="19.5" customHeight="1" thickBot="1">
      <c r="A40" s="234" t="s">
        <v>164</v>
      </c>
      <c r="B40" s="231">
        <v>230</v>
      </c>
      <c r="C40" s="229">
        <v>227</v>
      </c>
      <c r="D40" s="230">
        <v>6</v>
      </c>
      <c r="E40" s="229">
        <v>4</v>
      </c>
      <c r="F40" s="230">
        <f t="shared" si="0"/>
        <v>467</v>
      </c>
      <c r="G40" s="232">
        <f t="shared" si="1"/>
        <v>0.0004927662546915674</v>
      </c>
      <c r="H40" s="231">
        <v>275</v>
      </c>
      <c r="I40" s="229">
        <v>201</v>
      </c>
      <c r="J40" s="230">
        <v>6</v>
      </c>
      <c r="K40" s="229">
        <v>2</v>
      </c>
      <c r="L40" s="230">
        <f t="shared" si="2"/>
        <v>484</v>
      </c>
      <c r="M40" s="233" t="s">
        <v>46</v>
      </c>
      <c r="N40" s="231">
        <v>1297</v>
      </c>
      <c r="O40" s="229">
        <v>916</v>
      </c>
      <c r="P40" s="230">
        <v>1488</v>
      </c>
      <c r="Q40" s="229">
        <v>465</v>
      </c>
      <c r="R40" s="230">
        <f t="shared" si="4"/>
        <v>4166</v>
      </c>
      <c r="S40" s="232">
        <f t="shared" si="5"/>
        <v>0.00146066631768686</v>
      </c>
      <c r="T40" s="231">
        <v>10726</v>
      </c>
      <c r="U40" s="229">
        <v>11223</v>
      </c>
      <c r="V40" s="230">
        <v>25</v>
      </c>
      <c r="W40" s="229">
        <v>28</v>
      </c>
      <c r="X40" s="230">
        <f t="shared" si="6"/>
        <v>22002</v>
      </c>
      <c r="Y40" s="228">
        <f t="shared" si="7"/>
        <v>-0.8106535769475502</v>
      </c>
    </row>
    <row r="41" spans="1:25" s="267" customFormat="1" ht="19.5" customHeight="1">
      <c r="A41" s="276" t="s">
        <v>55</v>
      </c>
      <c r="B41" s="273">
        <f>SUM(B42:B50)</f>
        <v>63287</v>
      </c>
      <c r="C41" s="272">
        <f>SUM(C42:C50)</f>
        <v>50515</v>
      </c>
      <c r="D41" s="271">
        <f>SUM(D42:D50)</f>
        <v>8</v>
      </c>
      <c r="E41" s="272">
        <f>SUM(E42:E50)</f>
        <v>0</v>
      </c>
      <c r="F41" s="271">
        <f t="shared" si="0"/>
        <v>113810</v>
      </c>
      <c r="G41" s="274">
        <f t="shared" si="1"/>
        <v>0.12008935213372009</v>
      </c>
      <c r="H41" s="273">
        <f>SUM(H42:H50)</f>
        <v>54575</v>
      </c>
      <c r="I41" s="272">
        <f>SUM(I42:I50)</f>
        <v>41066</v>
      </c>
      <c r="J41" s="271">
        <f>SUM(J42:J50)</f>
        <v>7</v>
      </c>
      <c r="K41" s="272">
        <f>SUM(K42:K50)</f>
        <v>0</v>
      </c>
      <c r="L41" s="271">
        <f t="shared" si="2"/>
        <v>95648</v>
      </c>
      <c r="M41" s="275">
        <f t="shared" si="3"/>
        <v>0.18988374038139844</v>
      </c>
      <c r="N41" s="273">
        <f>SUM(N42:N50)</f>
        <v>186740</v>
      </c>
      <c r="O41" s="272">
        <f>SUM(O42:O50)</f>
        <v>156040</v>
      </c>
      <c r="P41" s="271">
        <f>SUM(P42:P50)</f>
        <v>63</v>
      </c>
      <c r="Q41" s="272">
        <f>SUM(Q42:Q50)</f>
        <v>27</v>
      </c>
      <c r="R41" s="271">
        <f t="shared" si="4"/>
        <v>342870</v>
      </c>
      <c r="S41" s="274">
        <f t="shared" si="5"/>
        <v>0.12021571299695</v>
      </c>
      <c r="T41" s="273">
        <f>SUM(T42:T50)</f>
        <v>160996</v>
      </c>
      <c r="U41" s="272">
        <f>SUM(U42:U50)</f>
        <v>131022</v>
      </c>
      <c r="V41" s="271">
        <f>SUM(V42:V50)</f>
        <v>42</v>
      </c>
      <c r="W41" s="272">
        <f>SUM(W42:W50)</f>
        <v>0</v>
      </c>
      <c r="X41" s="271">
        <f t="shared" si="6"/>
        <v>292060</v>
      </c>
      <c r="Y41" s="268">
        <f t="shared" si="7"/>
        <v>0.17397110182839137</v>
      </c>
    </row>
    <row r="42" spans="1:25" ht="19.5" customHeight="1">
      <c r="A42" s="234" t="s">
        <v>149</v>
      </c>
      <c r="B42" s="231">
        <v>31133</v>
      </c>
      <c r="C42" s="229">
        <v>25329</v>
      </c>
      <c r="D42" s="230">
        <v>8</v>
      </c>
      <c r="E42" s="229">
        <v>0</v>
      </c>
      <c r="F42" s="230">
        <f t="shared" si="0"/>
        <v>56470</v>
      </c>
      <c r="G42" s="232">
        <f t="shared" si="1"/>
        <v>0.05958567537994178</v>
      </c>
      <c r="H42" s="231">
        <v>26232</v>
      </c>
      <c r="I42" s="229">
        <v>20710</v>
      </c>
      <c r="J42" s="230">
        <v>7</v>
      </c>
      <c r="K42" s="229"/>
      <c r="L42" s="230">
        <f t="shared" si="2"/>
        <v>46949</v>
      </c>
      <c r="M42" s="233">
        <f t="shared" si="3"/>
        <v>0.2027945217150524</v>
      </c>
      <c r="N42" s="231">
        <v>94040</v>
      </c>
      <c r="O42" s="229">
        <v>77308</v>
      </c>
      <c r="P42" s="230">
        <v>46</v>
      </c>
      <c r="Q42" s="229">
        <v>0</v>
      </c>
      <c r="R42" s="230">
        <f t="shared" si="4"/>
        <v>171394</v>
      </c>
      <c r="S42" s="232">
        <f t="shared" si="5"/>
        <v>0.0600934812418679</v>
      </c>
      <c r="T42" s="231">
        <v>77577</v>
      </c>
      <c r="U42" s="229">
        <v>66015</v>
      </c>
      <c r="V42" s="230">
        <v>42</v>
      </c>
      <c r="W42" s="229">
        <v>0</v>
      </c>
      <c r="X42" s="213">
        <f t="shared" si="6"/>
        <v>143634</v>
      </c>
      <c r="Y42" s="228">
        <f t="shared" si="7"/>
        <v>0.19326900316081153</v>
      </c>
    </row>
    <row r="43" spans="1:25" ht="19.5" customHeight="1">
      <c r="A43" s="234" t="s">
        <v>181</v>
      </c>
      <c r="B43" s="231">
        <v>11881</v>
      </c>
      <c r="C43" s="229">
        <v>8443</v>
      </c>
      <c r="D43" s="230">
        <v>0</v>
      </c>
      <c r="E43" s="229">
        <v>0</v>
      </c>
      <c r="F43" s="230">
        <f t="shared" si="0"/>
        <v>20324</v>
      </c>
      <c r="G43" s="232">
        <f t="shared" si="1"/>
        <v>0.021445356232015877</v>
      </c>
      <c r="H43" s="231">
        <v>9958</v>
      </c>
      <c r="I43" s="229">
        <v>7512</v>
      </c>
      <c r="J43" s="230"/>
      <c r="K43" s="229"/>
      <c r="L43" s="230">
        <f t="shared" si="2"/>
        <v>17470</v>
      </c>
      <c r="M43" s="233">
        <f t="shared" si="3"/>
        <v>0.16336576989124207</v>
      </c>
      <c r="N43" s="231">
        <v>32923</v>
      </c>
      <c r="O43" s="229">
        <v>27393</v>
      </c>
      <c r="P43" s="230"/>
      <c r="Q43" s="229"/>
      <c r="R43" s="230">
        <f t="shared" si="4"/>
        <v>60316</v>
      </c>
      <c r="S43" s="232">
        <f t="shared" si="5"/>
        <v>0.021147755549112014</v>
      </c>
      <c r="T43" s="231">
        <v>27268</v>
      </c>
      <c r="U43" s="229">
        <v>24170</v>
      </c>
      <c r="V43" s="230"/>
      <c r="W43" s="229"/>
      <c r="X43" s="213">
        <f t="shared" si="6"/>
        <v>51438</v>
      </c>
      <c r="Y43" s="228">
        <f t="shared" si="7"/>
        <v>0.17259613515299965</v>
      </c>
    </row>
    <row r="44" spans="1:25" ht="19.5" customHeight="1">
      <c r="A44" s="234" t="s">
        <v>184</v>
      </c>
      <c r="B44" s="231">
        <v>7408</v>
      </c>
      <c r="C44" s="229">
        <v>6013</v>
      </c>
      <c r="D44" s="230">
        <v>0</v>
      </c>
      <c r="E44" s="229">
        <v>0</v>
      </c>
      <c r="F44" s="230">
        <f aca="true" t="shared" si="16" ref="F44:F50">SUM(B44:E44)</f>
        <v>13421</v>
      </c>
      <c r="G44" s="232">
        <f aca="true" t="shared" si="17" ref="G44:G50">F44/$F$9</f>
        <v>0.014161490158919755</v>
      </c>
      <c r="H44" s="231">
        <v>8310</v>
      </c>
      <c r="I44" s="229">
        <v>6556</v>
      </c>
      <c r="J44" s="230"/>
      <c r="K44" s="229"/>
      <c r="L44" s="230">
        <f aca="true" t="shared" si="18" ref="L44:L50">SUM(H44:K44)</f>
        <v>14866</v>
      </c>
      <c r="M44" s="233">
        <f aca="true" t="shared" si="19" ref="M44:M50">IF(ISERROR(F44/L44-1),"         /0",(F44/L44-1))</f>
        <v>-0.09720166823624377</v>
      </c>
      <c r="N44" s="231">
        <v>19712</v>
      </c>
      <c r="O44" s="229">
        <v>17029</v>
      </c>
      <c r="P44" s="230"/>
      <c r="Q44" s="229"/>
      <c r="R44" s="230">
        <f aca="true" t="shared" si="20" ref="R44:R50">SUM(N44:Q44)</f>
        <v>36741</v>
      </c>
      <c r="S44" s="232">
        <f aca="true" t="shared" si="21" ref="S44:S50">R44/$R$9</f>
        <v>0.012881983000031906</v>
      </c>
      <c r="T44" s="231">
        <v>20942</v>
      </c>
      <c r="U44" s="229">
        <v>19306</v>
      </c>
      <c r="V44" s="230"/>
      <c r="W44" s="229"/>
      <c r="X44" s="213">
        <f aca="true" t="shared" si="22" ref="X44:X50">SUM(T44:W44)</f>
        <v>40248</v>
      </c>
      <c r="Y44" s="228">
        <f aca="true" t="shared" si="23" ref="Y44:Y50">IF(ISERROR(R44/X44-1),"         /0",IF(R44/X44&gt;5,"  *  ",(R44/X44-1)))</f>
        <v>-0.08713476446034585</v>
      </c>
    </row>
    <row r="45" spans="1:25" ht="19.5" customHeight="1">
      <c r="A45" s="234" t="s">
        <v>185</v>
      </c>
      <c r="B45" s="231">
        <v>6367</v>
      </c>
      <c r="C45" s="229">
        <v>5303</v>
      </c>
      <c r="D45" s="230">
        <v>0</v>
      </c>
      <c r="E45" s="229">
        <v>0</v>
      </c>
      <c r="F45" s="230">
        <f t="shared" si="16"/>
        <v>11670</v>
      </c>
      <c r="G45" s="232">
        <f t="shared" si="17"/>
        <v>0.012313880497324606</v>
      </c>
      <c r="H45" s="231">
        <v>6607</v>
      </c>
      <c r="I45" s="229">
        <v>5440</v>
      </c>
      <c r="J45" s="230"/>
      <c r="K45" s="229"/>
      <c r="L45" s="230">
        <f t="shared" si="18"/>
        <v>12047</v>
      </c>
      <c r="M45" s="233">
        <f t="shared" si="19"/>
        <v>-0.03129409811571349</v>
      </c>
      <c r="N45" s="231">
        <v>18102</v>
      </c>
      <c r="O45" s="229">
        <v>16418</v>
      </c>
      <c r="P45" s="230"/>
      <c r="Q45" s="229"/>
      <c r="R45" s="230">
        <f t="shared" si="20"/>
        <v>34520</v>
      </c>
      <c r="S45" s="232">
        <f t="shared" si="21"/>
        <v>0.01210326483114508</v>
      </c>
      <c r="T45" s="231">
        <v>19433</v>
      </c>
      <c r="U45" s="229">
        <v>17770</v>
      </c>
      <c r="V45" s="230"/>
      <c r="W45" s="229"/>
      <c r="X45" s="213">
        <f t="shared" si="22"/>
        <v>37203</v>
      </c>
      <c r="Y45" s="228">
        <f t="shared" si="23"/>
        <v>-0.07211783995914312</v>
      </c>
    </row>
    <row r="46" spans="1:25" ht="19.5" customHeight="1">
      <c r="A46" s="234" t="s">
        <v>189</v>
      </c>
      <c r="B46" s="231">
        <v>3915</v>
      </c>
      <c r="C46" s="229">
        <v>3447</v>
      </c>
      <c r="D46" s="230">
        <v>0</v>
      </c>
      <c r="E46" s="229">
        <v>0</v>
      </c>
      <c r="F46" s="230">
        <f>SUM(B46:E46)</f>
        <v>7362</v>
      </c>
      <c r="G46" s="232">
        <f>F46/$F$9</f>
        <v>0.007768190935844366</v>
      </c>
      <c r="H46" s="231"/>
      <c r="I46" s="229"/>
      <c r="J46" s="230"/>
      <c r="K46" s="229"/>
      <c r="L46" s="230">
        <f>SUM(H46:K46)</f>
        <v>0</v>
      </c>
      <c r="M46" s="233" t="str">
        <f>IF(ISERROR(F46/L46-1),"         /0",(F46/L46-1))</f>
        <v>         /0</v>
      </c>
      <c r="N46" s="231">
        <v>10780</v>
      </c>
      <c r="O46" s="229">
        <v>10286</v>
      </c>
      <c r="P46" s="230"/>
      <c r="Q46" s="229"/>
      <c r="R46" s="230">
        <f>SUM(N46:Q46)</f>
        <v>21066</v>
      </c>
      <c r="S46" s="232">
        <f>R46/$R$9</f>
        <v>0.007386076967928802</v>
      </c>
      <c r="T46" s="231"/>
      <c r="U46" s="229"/>
      <c r="V46" s="230"/>
      <c r="W46" s="229"/>
      <c r="X46" s="213">
        <f>SUM(T46:W46)</f>
        <v>0</v>
      </c>
      <c r="Y46" s="228" t="str">
        <f>IF(ISERROR(R46/X46-1),"         /0",IF(R46/X46&gt;5,"  *  ",(R46/X46-1)))</f>
        <v>         /0</v>
      </c>
    </row>
    <row r="47" spans="1:25" ht="19.5" customHeight="1">
      <c r="A47" s="234" t="s">
        <v>172</v>
      </c>
      <c r="B47" s="231">
        <v>797</v>
      </c>
      <c r="C47" s="229">
        <v>913</v>
      </c>
      <c r="D47" s="230">
        <v>0</v>
      </c>
      <c r="E47" s="229">
        <v>0</v>
      </c>
      <c r="F47" s="230">
        <f t="shared" si="16"/>
        <v>1710</v>
      </c>
      <c r="G47" s="232">
        <f t="shared" si="17"/>
        <v>0.0018043475278856106</v>
      </c>
      <c r="H47" s="231">
        <v>1116</v>
      </c>
      <c r="I47" s="229"/>
      <c r="J47" s="230"/>
      <c r="K47" s="229"/>
      <c r="L47" s="230">
        <f t="shared" si="18"/>
        <v>1116</v>
      </c>
      <c r="M47" s="233">
        <f t="shared" si="19"/>
        <v>0.532258064516129</v>
      </c>
      <c r="N47" s="231">
        <v>2934</v>
      </c>
      <c r="O47" s="229">
        <v>3005</v>
      </c>
      <c r="P47" s="230"/>
      <c r="Q47" s="229"/>
      <c r="R47" s="230">
        <f t="shared" si="20"/>
        <v>5939</v>
      </c>
      <c r="S47" s="232">
        <f t="shared" si="21"/>
        <v>0.002082308511940053</v>
      </c>
      <c r="T47" s="231">
        <v>5142</v>
      </c>
      <c r="U47" s="229"/>
      <c r="V47" s="230"/>
      <c r="W47" s="229"/>
      <c r="X47" s="213">
        <f t="shared" si="22"/>
        <v>5142</v>
      </c>
      <c r="Y47" s="228">
        <f t="shared" si="23"/>
        <v>0.1549980552314274</v>
      </c>
    </row>
    <row r="48" spans="1:25" ht="19.5" customHeight="1">
      <c r="A48" s="234" t="s">
        <v>197</v>
      </c>
      <c r="B48" s="231">
        <v>1061</v>
      </c>
      <c r="C48" s="229">
        <v>534</v>
      </c>
      <c r="D48" s="230">
        <v>0</v>
      </c>
      <c r="E48" s="229">
        <v>0</v>
      </c>
      <c r="F48" s="230">
        <f t="shared" si="16"/>
        <v>1595</v>
      </c>
      <c r="G48" s="232">
        <f t="shared" si="17"/>
        <v>0.001683002518700321</v>
      </c>
      <c r="H48" s="231">
        <v>1167</v>
      </c>
      <c r="I48" s="229">
        <v>848</v>
      </c>
      <c r="J48" s="230"/>
      <c r="K48" s="229"/>
      <c r="L48" s="230">
        <f t="shared" si="18"/>
        <v>2015</v>
      </c>
      <c r="M48" s="233">
        <f t="shared" si="19"/>
        <v>-0.2084367245657568</v>
      </c>
      <c r="N48" s="231">
        <v>4764</v>
      </c>
      <c r="O48" s="229">
        <v>2640</v>
      </c>
      <c r="P48" s="230"/>
      <c r="Q48" s="229"/>
      <c r="R48" s="230">
        <f t="shared" si="20"/>
        <v>7404</v>
      </c>
      <c r="S48" s="232">
        <f t="shared" si="21"/>
        <v>0.0025959609736326238</v>
      </c>
      <c r="T48" s="231">
        <v>4679</v>
      </c>
      <c r="U48" s="229">
        <v>3761</v>
      </c>
      <c r="V48" s="230"/>
      <c r="W48" s="229"/>
      <c r="X48" s="213">
        <f t="shared" si="22"/>
        <v>8440</v>
      </c>
      <c r="Y48" s="228">
        <f t="shared" si="23"/>
        <v>-0.12274881516587677</v>
      </c>
    </row>
    <row r="49" spans="1:25" ht="19.5" customHeight="1">
      <c r="A49" s="234" t="s">
        <v>179</v>
      </c>
      <c r="B49" s="231">
        <v>352</v>
      </c>
      <c r="C49" s="229">
        <v>205</v>
      </c>
      <c r="D49" s="230">
        <v>0</v>
      </c>
      <c r="E49" s="229">
        <v>0</v>
      </c>
      <c r="F49" s="230">
        <f t="shared" si="16"/>
        <v>557</v>
      </c>
      <c r="G49" s="232">
        <f t="shared" si="17"/>
        <v>0.0005877319140539679</v>
      </c>
      <c r="H49" s="231">
        <v>665</v>
      </c>
      <c r="I49" s="229"/>
      <c r="J49" s="230"/>
      <c r="K49" s="229"/>
      <c r="L49" s="230">
        <f t="shared" si="18"/>
        <v>665</v>
      </c>
      <c r="M49" s="233">
        <f t="shared" si="19"/>
        <v>-0.162406015037594</v>
      </c>
      <c r="N49" s="231">
        <v>1699</v>
      </c>
      <c r="O49" s="229">
        <v>923</v>
      </c>
      <c r="P49" s="230"/>
      <c r="Q49" s="229"/>
      <c r="R49" s="230">
        <f t="shared" si="20"/>
        <v>2622</v>
      </c>
      <c r="S49" s="232">
        <f t="shared" si="21"/>
        <v>0.0009193151908245191</v>
      </c>
      <c r="T49" s="231">
        <v>3765</v>
      </c>
      <c r="U49" s="229"/>
      <c r="V49" s="230"/>
      <c r="W49" s="229"/>
      <c r="X49" s="213">
        <f t="shared" si="22"/>
        <v>3765</v>
      </c>
      <c r="Y49" s="228">
        <f t="shared" si="23"/>
        <v>-0.3035856573705179</v>
      </c>
    </row>
    <row r="50" spans="1:25" ht="19.5" customHeight="1" thickBot="1">
      <c r="A50" s="234" t="s">
        <v>164</v>
      </c>
      <c r="B50" s="231">
        <v>373</v>
      </c>
      <c r="C50" s="229">
        <v>328</v>
      </c>
      <c r="D50" s="230">
        <v>0</v>
      </c>
      <c r="E50" s="229">
        <v>0</v>
      </c>
      <c r="F50" s="230">
        <f t="shared" si="16"/>
        <v>701</v>
      </c>
      <c r="G50" s="232">
        <f t="shared" si="17"/>
        <v>0.0007396769690338088</v>
      </c>
      <c r="H50" s="231">
        <v>520</v>
      </c>
      <c r="I50" s="229">
        <v>0</v>
      </c>
      <c r="J50" s="230"/>
      <c r="K50" s="229"/>
      <c r="L50" s="230">
        <f t="shared" si="18"/>
        <v>520</v>
      </c>
      <c r="M50" s="233">
        <f t="shared" si="19"/>
        <v>0.3480769230769232</v>
      </c>
      <c r="N50" s="231">
        <v>1786</v>
      </c>
      <c r="O50" s="229">
        <v>1038</v>
      </c>
      <c r="P50" s="230">
        <v>17</v>
      </c>
      <c r="Q50" s="229">
        <v>27</v>
      </c>
      <c r="R50" s="230">
        <f t="shared" si="20"/>
        <v>2868</v>
      </c>
      <c r="S50" s="232">
        <f t="shared" si="21"/>
        <v>0.0010055667304670942</v>
      </c>
      <c r="T50" s="231">
        <v>2190</v>
      </c>
      <c r="U50" s="229">
        <v>0</v>
      </c>
      <c r="V50" s="230">
        <v>0</v>
      </c>
      <c r="W50" s="229">
        <v>0</v>
      </c>
      <c r="X50" s="213">
        <f t="shared" si="22"/>
        <v>2190</v>
      </c>
      <c r="Y50" s="228">
        <f t="shared" si="23"/>
        <v>0.30958904109589036</v>
      </c>
    </row>
    <row r="51" spans="1:25" s="267" customFormat="1" ht="19.5" customHeight="1">
      <c r="A51" s="276" t="s">
        <v>54</v>
      </c>
      <c r="B51" s="273">
        <f>SUM(B52:B64)</f>
        <v>136971</v>
      </c>
      <c r="C51" s="272">
        <f>SUM(C52:C64)</f>
        <v>132268</v>
      </c>
      <c r="D51" s="271">
        <f>SUM(D52:D64)</f>
        <v>682</v>
      </c>
      <c r="E51" s="272">
        <f>SUM(E52:E64)</f>
        <v>607</v>
      </c>
      <c r="F51" s="271">
        <f>SUM(B51:E51)</f>
        <v>270528</v>
      </c>
      <c r="G51" s="274">
        <f>F51/$F$9</f>
        <v>0.2854541099554611</v>
      </c>
      <c r="H51" s="273">
        <f>SUM(H52:H64)</f>
        <v>118160</v>
      </c>
      <c r="I51" s="272">
        <f>SUM(I52:I64)</f>
        <v>106329</v>
      </c>
      <c r="J51" s="271">
        <f>SUM(J52:J64)</f>
        <v>3625</v>
      </c>
      <c r="K51" s="272">
        <f>SUM(K52:K64)</f>
        <v>3524</v>
      </c>
      <c r="L51" s="271">
        <f>SUM(H51:K51)</f>
        <v>231638</v>
      </c>
      <c r="M51" s="275">
        <f>IF(ISERROR(F51/L51-1),"         /0",(F51/L51-1))</f>
        <v>0.16789127863303954</v>
      </c>
      <c r="N51" s="273">
        <f>SUM(N52:N64)</f>
        <v>423908</v>
      </c>
      <c r="O51" s="272">
        <f>SUM(O52:O64)</f>
        <v>396756</v>
      </c>
      <c r="P51" s="271">
        <f>SUM(P52:P64)</f>
        <v>3902</v>
      </c>
      <c r="Q51" s="272">
        <f>SUM(Q52:Q64)</f>
        <v>4210</v>
      </c>
      <c r="R51" s="271">
        <f>SUM(N51:Q51)</f>
        <v>828776</v>
      </c>
      <c r="S51" s="274">
        <f>R51/$R$9</f>
        <v>0.2905821382878649</v>
      </c>
      <c r="T51" s="273">
        <f>SUM(T52:T64)</f>
        <v>369694</v>
      </c>
      <c r="U51" s="272">
        <f>SUM(U52:U64)</f>
        <v>346605</v>
      </c>
      <c r="V51" s="271">
        <f>SUM(V52:V64)</f>
        <v>12622</v>
      </c>
      <c r="W51" s="272">
        <f>SUM(W52:W64)</f>
        <v>13309</v>
      </c>
      <c r="X51" s="271">
        <f>SUM(T51:W51)</f>
        <v>742230</v>
      </c>
      <c r="Y51" s="268">
        <f>IF(ISERROR(R51/X51-1),"         /0",IF(R51/X51&gt;5,"  *  ",(R51/X51-1)))</f>
        <v>0.11660267033129901</v>
      </c>
    </row>
    <row r="52" spans="1:25" s="204" customFormat="1" ht="19.5" customHeight="1">
      <c r="A52" s="219" t="s">
        <v>154</v>
      </c>
      <c r="B52" s="217">
        <v>60251</v>
      </c>
      <c r="C52" s="214">
        <v>54939</v>
      </c>
      <c r="D52" s="213">
        <v>0</v>
      </c>
      <c r="E52" s="214">
        <v>0</v>
      </c>
      <c r="F52" s="213">
        <f>SUM(B52:E52)</f>
        <v>115190</v>
      </c>
      <c r="G52" s="216">
        <f>F52/$F$9</f>
        <v>0.12154549224394356</v>
      </c>
      <c r="H52" s="217">
        <v>54782</v>
      </c>
      <c r="I52" s="214">
        <v>45430</v>
      </c>
      <c r="J52" s="213"/>
      <c r="K52" s="214"/>
      <c r="L52" s="213">
        <f>SUM(H52:K52)</f>
        <v>100212</v>
      </c>
      <c r="M52" s="218">
        <f>IF(ISERROR(F52/L52-1),"         /0",(F52/L52-1))</f>
        <v>0.14946313814712808</v>
      </c>
      <c r="N52" s="217">
        <v>193370</v>
      </c>
      <c r="O52" s="214">
        <v>175633</v>
      </c>
      <c r="P52" s="213"/>
      <c r="Q52" s="214"/>
      <c r="R52" s="213">
        <f>SUM(N52:Q52)</f>
        <v>369003</v>
      </c>
      <c r="S52" s="216">
        <f>R52/$R$9</f>
        <v>0.12937836131190694</v>
      </c>
      <c r="T52" s="215">
        <v>176238</v>
      </c>
      <c r="U52" s="214">
        <v>157271</v>
      </c>
      <c r="V52" s="213"/>
      <c r="W52" s="214"/>
      <c r="X52" s="213">
        <f>SUM(T52:W52)</f>
        <v>333509</v>
      </c>
      <c r="Y52" s="212">
        <f>IF(ISERROR(R52/X52-1),"         /0",IF(R52/X52&gt;5,"  *  ",(R52/X52-1)))</f>
        <v>0.10642591354356257</v>
      </c>
    </row>
    <row r="53" spans="1:25" s="204" customFormat="1" ht="19.5" customHeight="1">
      <c r="A53" s="219" t="s">
        <v>149</v>
      </c>
      <c r="B53" s="217">
        <v>22705</v>
      </c>
      <c r="C53" s="214">
        <v>22596</v>
      </c>
      <c r="D53" s="213">
        <v>513</v>
      </c>
      <c r="E53" s="214">
        <v>444</v>
      </c>
      <c r="F53" s="213">
        <f>SUM(B53:E53)</f>
        <v>46258</v>
      </c>
      <c r="G53" s="216">
        <f>F53/$F$9</f>
        <v>0.04881023856428806</v>
      </c>
      <c r="H53" s="217">
        <v>21994</v>
      </c>
      <c r="I53" s="214">
        <v>20946</v>
      </c>
      <c r="J53" s="213">
        <v>3153</v>
      </c>
      <c r="K53" s="214">
        <v>3379</v>
      </c>
      <c r="L53" s="213">
        <f>SUM(H53:K53)</f>
        <v>49472</v>
      </c>
      <c r="M53" s="218">
        <f>IF(ISERROR(F53/L53-1),"         /0",(F53/L53-1))</f>
        <v>-0.0649660413971539</v>
      </c>
      <c r="N53" s="217">
        <v>75281</v>
      </c>
      <c r="O53" s="214">
        <v>75242</v>
      </c>
      <c r="P53" s="213">
        <v>3576</v>
      </c>
      <c r="Q53" s="214">
        <v>3994</v>
      </c>
      <c r="R53" s="213">
        <f>SUM(N53:Q53)</f>
        <v>158093</v>
      </c>
      <c r="S53" s="216">
        <f>R53/$R$9</f>
        <v>0.055429937628917125</v>
      </c>
      <c r="T53" s="215">
        <v>72004</v>
      </c>
      <c r="U53" s="214">
        <v>71118</v>
      </c>
      <c r="V53" s="213">
        <v>11623</v>
      </c>
      <c r="W53" s="214">
        <v>12432</v>
      </c>
      <c r="X53" s="213">
        <f>SUM(T53:W53)</f>
        <v>167177</v>
      </c>
      <c r="Y53" s="212">
        <f>IF(ISERROR(R53/X53-1),"         /0",IF(R53/X53&gt;5,"  *  ",(R53/X53-1)))</f>
        <v>-0.054337618213031735</v>
      </c>
    </row>
    <row r="54" spans="1:25" s="204" customFormat="1" ht="19.5" customHeight="1">
      <c r="A54" s="219" t="s">
        <v>171</v>
      </c>
      <c r="B54" s="217">
        <v>10572</v>
      </c>
      <c r="C54" s="214">
        <v>10351</v>
      </c>
      <c r="D54" s="213">
        <v>0</v>
      </c>
      <c r="E54" s="214">
        <v>0</v>
      </c>
      <c r="F54" s="213">
        <f aca="true" t="shared" si="24" ref="F54:F63">SUM(B54:E54)</f>
        <v>20923</v>
      </c>
      <c r="G54" s="216">
        <f aca="true" t="shared" si="25" ref="G54:G63">F54/$F$9</f>
        <v>0.0220774054537723</v>
      </c>
      <c r="H54" s="217">
        <v>5582</v>
      </c>
      <c r="I54" s="214">
        <v>4643</v>
      </c>
      <c r="J54" s="213"/>
      <c r="K54" s="214"/>
      <c r="L54" s="213">
        <f aca="true" t="shared" si="26" ref="L54:L63">SUM(H54:K54)</f>
        <v>10225</v>
      </c>
      <c r="M54" s="218">
        <f aca="true" t="shared" si="27" ref="M54:M63">IF(ISERROR(F54/L54-1),"         /0",(F54/L54-1))</f>
        <v>1.0462591687041565</v>
      </c>
      <c r="N54" s="217">
        <v>19999</v>
      </c>
      <c r="O54" s="214">
        <v>19329</v>
      </c>
      <c r="P54" s="213"/>
      <c r="Q54" s="214"/>
      <c r="R54" s="213">
        <f aca="true" t="shared" si="28" ref="R54:R63">SUM(N54:Q54)</f>
        <v>39328</v>
      </c>
      <c r="S54" s="216">
        <f aca="true" t="shared" si="29" ref="S54:S63">R54/$R$9</f>
        <v>0.013789026630338173</v>
      </c>
      <c r="T54" s="215">
        <v>17541</v>
      </c>
      <c r="U54" s="214">
        <v>15522</v>
      </c>
      <c r="V54" s="213"/>
      <c r="W54" s="214"/>
      <c r="X54" s="213">
        <f aca="true" t="shared" si="30" ref="X54:X63">SUM(T54:W54)</f>
        <v>33063</v>
      </c>
      <c r="Y54" s="212">
        <f aca="true" t="shared" si="31" ref="Y54:Y63">IF(ISERROR(R54/X54-1),"         /0",IF(R54/X54&gt;5,"  *  ",(R54/X54-1)))</f>
        <v>0.1894867374406437</v>
      </c>
    </row>
    <row r="55" spans="1:25" s="204" customFormat="1" ht="19.5" customHeight="1">
      <c r="A55" s="219" t="s">
        <v>178</v>
      </c>
      <c r="B55" s="217">
        <v>7568</v>
      </c>
      <c r="C55" s="214">
        <v>7317</v>
      </c>
      <c r="D55" s="213">
        <v>0</v>
      </c>
      <c r="E55" s="214">
        <v>0</v>
      </c>
      <c r="F55" s="213">
        <f t="shared" si="24"/>
        <v>14885</v>
      </c>
      <c r="G55" s="216">
        <f t="shared" si="25"/>
        <v>0.015706264884548137</v>
      </c>
      <c r="H55" s="217">
        <v>5515</v>
      </c>
      <c r="I55" s="214">
        <v>5346</v>
      </c>
      <c r="J55" s="213"/>
      <c r="K55" s="214"/>
      <c r="L55" s="213">
        <f t="shared" si="26"/>
        <v>10861</v>
      </c>
      <c r="M55" s="218">
        <f t="shared" si="27"/>
        <v>0.3704999539637235</v>
      </c>
      <c r="N55" s="217">
        <v>22125</v>
      </c>
      <c r="O55" s="214">
        <v>20287</v>
      </c>
      <c r="P55" s="213"/>
      <c r="Q55" s="214"/>
      <c r="R55" s="213">
        <f t="shared" si="28"/>
        <v>42412</v>
      </c>
      <c r="S55" s="216">
        <f t="shared" si="29"/>
        <v>0.014870326420003625</v>
      </c>
      <c r="T55" s="215">
        <v>15944</v>
      </c>
      <c r="U55" s="214">
        <v>14808</v>
      </c>
      <c r="V55" s="213"/>
      <c r="W55" s="214">
        <v>127</v>
      </c>
      <c r="X55" s="213">
        <f t="shared" si="30"/>
        <v>30879</v>
      </c>
      <c r="Y55" s="212">
        <f t="shared" si="31"/>
        <v>0.37349007416043256</v>
      </c>
    </row>
    <row r="56" spans="1:25" s="204" customFormat="1" ht="19.5" customHeight="1">
      <c r="A56" s="219" t="s">
        <v>186</v>
      </c>
      <c r="B56" s="217">
        <v>6702</v>
      </c>
      <c r="C56" s="214">
        <v>7006</v>
      </c>
      <c r="D56" s="213">
        <v>0</v>
      </c>
      <c r="E56" s="214">
        <v>0</v>
      </c>
      <c r="F56" s="213">
        <f t="shared" si="24"/>
        <v>13708</v>
      </c>
      <c r="G56" s="216">
        <f t="shared" si="25"/>
        <v>0.01446432509488652</v>
      </c>
      <c r="H56" s="217">
        <v>5134</v>
      </c>
      <c r="I56" s="214">
        <v>5206</v>
      </c>
      <c r="J56" s="213"/>
      <c r="K56" s="214"/>
      <c r="L56" s="213">
        <f t="shared" si="26"/>
        <v>10340</v>
      </c>
      <c r="M56" s="218">
        <f t="shared" si="27"/>
        <v>0.3257253384912959</v>
      </c>
      <c r="N56" s="217">
        <v>18822</v>
      </c>
      <c r="O56" s="214">
        <v>19349</v>
      </c>
      <c r="P56" s="213"/>
      <c r="Q56" s="214"/>
      <c r="R56" s="213">
        <f t="shared" si="28"/>
        <v>38171</v>
      </c>
      <c r="S56" s="216">
        <f t="shared" si="29"/>
        <v>0.013383363901206225</v>
      </c>
      <c r="T56" s="215">
        <v>15260</v>
      </c>
      <c r="U56" s="214">
        <v>14759</v>
      </c>
      <c r="V56" s="213"/>
      <c r="W56" s="214"/>
      <c r="X56" s="213">
        <f t="shared" si="30"/>
        <v>30019</v>
      </c>
      <c r="Y56" s="212">
        <f t="shared" si="31"/>
        <v>0.2715613444818281</v>
      </c>
    </row>
    <row r="57" spans="1:25" s="204" customFormat="1" ht="19.5" customHeight="1">
      <c r="A57" s="219" t="s">
        <v>182</v>
      </c>
      <c r="B57" s="217">
        <v>6062</v>
      </c>
      <c r="C57" s="214">
        <v>6914</v>
      </c>
      <c r="D57" s="213">
        <v>0</v>
      </c>
      <c r="E57" s="214">
        <v>0</v>
      </c>
      <c r="F57" s="213">
        <f t="shared" si="24"/>
        <v>12976</v>
      </c>
      <c r="G57" s="216">
        <f t="shared" si="25"/>
        <v>0.01369193773207233</v>
      </c>
      <c r="H57" s="217">
        <v>6642</v>
      </c>
      <c r="I57" s="214">
        <v>7643</v>
      </c>
      <c r="J57" s="213"/>
      <c r="K57" s="214"/>
      <c r="L57" s="213">
        <f t="shared" si="26"/>
        <v>14285</v>
      </c>
      <c r="M57" s="218">
        <f t="shared" si="27"/>
        <v>-0.09163458172908645</v>
      </c>
      <c r="N57" s="217">
        <v>19672</v>
      </c>
      <c r="O57" s="214">
        <v>21026</v>
      </c>
      <c r="P57" s="213"/>
      <c r="Q57" s="214"/>
      <c r="R57" s="213">
        <f t="shared" si="28"/>
        <v>40698</v>
      </c>
      <c r="S57" s="216">
        <f t="shared" si="29"/>
        <v>0.014269370570624058</v>
      </c>
      <c r="T57" s="215">
        <v>14735</v>
      </c>
      <c r="U57" s="214">
        <v>17786</v>
      </c>
      <c r="V57" s="213"/>
      <c r="W57" s="214"/>
      <c r="X57" s="213">
        <f t="shared" si="30"/>
        <v>32521</v>
      </c>
      <c r="Y57" s="212">
        <f t="shared" si="31"/>
        <v>0.25143753267119706</v>
      </c>
    </row>
    <row r="58" spans="1:25" s="204" customFormat="1" ht="19.5" customHeight="1">
      <c r="A58" s="219" t="s">
        <v>187</v>
      </c>
      <c r="B58" s="217">
        <v>5992</v>
      </c>
      <c r="C58" s="214">
        <v>6070</v>
      </c>
      <c r="D58" s="213">
        <v>0</v>
      </c>
      <c r="E58" s="214">
        <v>0</v>
      </c>
      <c r="F58" s="213">
        <f t="shared" si="24"/>
        <v>12062</v>
      </c>
      <c r="G58" s="216">
        <f t="shared" si="25"/>
        <v>0.012727508702547507</v>
      </c>
      <c r="H58" s="217">
        <v>4832</v>
      </c>
      <c r="I58" s="214">
        <v>5345</v>
      </c>
      <c r="J58" s="213">
        <v>244</v>
      </c>
      <c r="K58" s="214">
        <v>112</v>
      </c>
      <c r="L58" s="213">
        <f t="shared" si="26"/>
        <v>10533</v>
      </c>
      <c r="M58" s="218">
        <f t="shared" si="27"/>
        <v>0.14516282160827876</v>
      </c>
      <c r="N58" s="217">
        <v>18108</v>
      </c>
      <c r="O58" s="214">
        <v>16485</v>
      </c>
      <c r="P58" s="213">
        <v>97</v>
      </c>
      <c r="Q58" s="214"/>
      <c r="R58" s="213">
        <f t="shared" si="28"/>
        <v>34690</v>
      </c>
      <c r="S58" s="216">
        <f t="shared" si="29"/>
        <v>0.012162869553662307</v>
      </c>
      <c r="T58" s="215">
        <v>14788</v>
      </c>
      <c r="U58" s="214">
        <v>15268</v>
      </c>
      <c r="V58" s="213">
        <v>351</v>
      </c>
      <c r="W58" s="214">
        <v>112</v>
      </c>
      <c r="X58" s="213">
        <f t="shared" si="30"/>
        <v>30519</v>
      </c>
      <c r="Y58" s="212">
        <f t="shared" si="31"/>
        <v>0.1366689603198008</v>
      </c>
    </row>
    <row r="59" spans="1:25" s="204" customFormat="1" ht="19.5" customHeight="1">
      <c r="A59" s="219" t="s">
        <v>151</v>
      </c>
      <c r="B59" s="217">
        <v>5775</v>
      </c>
      <c r="C59" s="214">
        <v>5499</v>
      </c>
      <c r="D59" s="213">
        <v>0</v>
      </c>
      <c r="E59" s="214">
        <v>0</v>
      </c>
      <c r="F59" s="213">
        <f>SUM(B59:E59)</f>
        <v>11274</v>
      </c>
      <c r="G59" s="216">
        <f>F59/$F$9</f>
        <v>0.011896031596130044</v>
      </c>
      <c r="H59" s="217">
        <v>5385</v>
      </c>
      <c r="I59" s="214">
        <v>4584</v>
      </c>
      <c r="J59" s="213"/>
      <c r="K59" s="214"/>
      <c r="L59" s="213">
        <f>SUM(H59:K59)</f>
        <v>9969</v>
      </c>
      <c r="M59" s="218">
        <f>IF(ISERROR(F59/L59-1),"         /0",(F59/L59-1))</f>
        <v>0.13090580800481488</v>
      </c>
      <c r="N59" s="217">
        <v>17171</v>
      </c>
      <c r="O59" s="214">
        <v>15089</v>
      </c>
      <c r="P59" s="213"/>
      <c r="Q59" s="214"/>
      <c r="R59" s="213">
        <f>SUM(N59:Q59)</f>
        <v>32260</v>
      </c>
      <c r="S59" s="216">
        <f>R59/$R$9</f>
        <v>0.011310872637680774</v>
      </c>
      <c r="T59" s="215">
        <v>16803</v>
      </c>
      <c r="U59" s="214">
        <v>14974</v>
      </c>
      <c r="V59" s="213"/>
      <c r="W59" s="214"/>
      <c r="X59" s="213">
        <f>SUM(T59:W59)</f>
        <v>31777</v>
      </c>
      <c r="Y59" s="212">
        <f>IF(ISERROR(R59/X59-1),"         /0",IF(R59/X59&gt;5,"  *  ",(R59/X59-1)))</f>
        <v>0.015199672719262258</v>
      </c>
    </row>
    <row r="60" spans="1:25" s="204" customFormat="1" ht="19.5" customHeight="1">
      <c r="A60" s="219" t="s">
        <v>150</v>
      </c>
      <c r="B60" s="217">
        <v>3643</v>
      </c>
      <c r="C60" s="214">
        <v>4960</v>
      </c>
      <c r="D60" s="213">
        <v>151</v>
      </c>
      <c r="E60" s="214">
        <v>150</v>
      </c>
      <c r="F60" s="213">
        <f>SUM(B60:E60)</f>
        <v>8904</v>
      </c>
      <c r="G60" s="216">
        <f>F60/$F$9</f>
        <v>0.009395269232920162</v>
      </c>
      <c r="H60" s="217">
        <v>2893</v>
      </c>
      <c r="I60" s="214">
        <v>2796</v>
      </c>
      <c r="J60" s="213">
        <v>172</v>
      </c>
      <c r="K60" s="214">
        <v>0</v>
      </c>
      <c r="L60" s="213">
        <f>SUM(H60:K60)</f>
        <v>5861</v>
      </c>
      <c r="M60" s="218">
        <f>IF(ISERROR(F60/L60-1),"         /0",(F60/L60-1))</f>
        <v>0.5191946766763351</v>
      </c>
      <c r="N60" s="217">
        <v>13854</v>
      </c>
      <c r="O60" s="214">
        <v>14114</v>
      </c>
      <c r="P60" s="213">
        <v>151</v>
      </c>
      <c r="Q60" s="214">
        <v>150</v>
      </c>
      <c r="R60" s="213">
        <f>SUM(N60:Q60)</f>
        <v>28269</v>
      </c>
      <c r="S60" s="216">
        <f>R60/$R$9</f>
        <v>0.009911564122585176</v>
      </c>
      <c r="T60" s="215">
        <v>8766</v>
      </c>
      <c r="U60" s="214">
        <v>11290</v>
      </c>
      <c r="V60" s="213">
        <v>517</v>
      </c>
      <c r="W60" s="214">
        <v>515</v>
      </c>
      <c r="X60" s="213">
        <f>SUM(T60:W60)</f>
        <v>21088</v>
      </c>
      <c r="Y60" s="212">
        <f>IF(ISERROR(R60/X60-1),"         /0",IF(R60/X60&gt;5,"  *  ",(R60/X60-1)))</f>
        <v>0.3405254172989378</v>
      </c>
    </row>
    <row r="61" spans="1:25" s="204" customFormat="1" ht="19.5" customHeight="1">
      <c r="A61" s="219" t="s">
        <v>183</v>
      </c>
      <c r="B61" s="217">
        <v>5129</v>
      </c>
      <c r="C61" s="214">
        <v>3671</v>
      </c>
      <c r="D61" s="213">
        <v>0</v>
      </c>
      <c r="E61" s="214">
        <v>0</v>
      </c>
      <c r="F61" s="213">
        <f t="shared" si="24"/>
        <v>8800</v>
      </c>
      <c r="G61" s="216">
        <f t="shared" si="25"/>
        <v>0.009285531137656945</v>
      </c>
      <c r="H61" s="217">
        <v>4153</v>
      </c>
      <c r="I61" s="214">
        <v>3223</v>
      </c>
      <c r="J61" s="213"/>
      <c r="K61" s="214"/>
      <c r="L61" s="213">
        <f t="shared" si="26"/>
        <v>7376</v>
      </c>
      <c r="M61" s="218">
        <f t="shared" si="27"/>
        <v>0.1930585683297179</v>
      </c>
      <c r="N61" s="217">
        <v>17040</v>
      </c>
      <c r="O61" s="214">
        <v>11672</v>
      </c>
      <c r="P61" s="213"/>
      <c r="Q61" s="214"/>
      <c r="R61" s="213">
        <f t="shared" si="28"/>
        <v>28712</v>
      </c>
      <c r="S61" s="216">
        <f t="shared" si="29"/>
        <v>0.010066887017144772</v>
      </c>
      <c r="T61" s="215">
        <v>13239</v>
      </c>
      <c r="U61" s="214">
        <v>9876</v>
      </c>
      <c r="V61" s="213"/>
      <c r="W61" s="214"/>
      <c r="X61" s="213">
        <f t="shared" si="30"/>
        <v>23115</v>
      </c>
      <c r="Y61" s="212">
        <f t="shared" si="31"/>
        <v>0.24213714038503142</v>
      </c>
    </row>
    <row r="62" spans="1:25" s="204" customFormat="1" ht="19.5" customHeight="1">
      <c r="A62" s="219" t="s">
        <v>193</v>
      </c>
      <c r="B62" s="217">
        <v>1936</v>
      </c>
      <c r="C62" s="214">
        <v>2279</v>
      </c>
      <c r="D62" s="213">
        <v>0</v>
      </c>
      <c r="E62" s="214">
        <v>0</v>
      </c>
      <c r="F62" s="213">
        <f t="shared" si="24"/>
        <v>4215</v>
      </c>
      <c r="G62" s="216">
        <f t="shared" si="25"/>
        <v>0.004447558380139093</v>
      </c>
      <c r="H62" s="217">
        <v>1048</v>
      </c>
      <c r="I62" s="214">
        <v>1136</v>
      </c>
      <c r="J62" s="213"/>
      <c r="K62" s="214"/>
      <c r="L62" s="213">
        <f t="shared" si="26"/>
        <v>2184</v>
      </c>
      <c r="M62" s="218">
        <f t="shared" si="27"/>
        <v>0.929945054945055</v>
      </c>
      <c r="N62" s="217">
        <v>6584</v>
      </c>
      <c r="O62" s="214">
        <v>6694</v>
      </c>
      <c r="P62" s="213"/>
      <c r="Q62" s="214"/>
      <c r="R62" s="213">
        <f t="shared" si="28"/>
        <v>13278</v>
      </c>
      <c r="S62" s="216">
        <f t="shared" si="29"/>
        <v>0.004655479444610208</v>
      </c>
      <c r="T62" s="215">
        <v>3834</v>
      </c>
      <c r="U62" s="214">
        <v>3866</v>
      </c>
      <c r="V62" s="213"/>
      <c r="W62" s="214"/>
      <c r="X62" s="213">
        <f t="shared" si="30"/>
        <v>7700</v>
      </c>
      <c r="Y62" s="212">
        <f t="shared" si="31"/>
        <v>0.7244155844155844</v>
      </c>
    </row>
    <row r="63" spans="1:25" s="204" customFormat="1" ht="19.5" customHeight="1">
      <c r="A63" s="219" t="s">
        <v>200</v>
      </c>
      <c r="B63" s="217">
        <v>352</v>
      </c>
      <c r="C63" s="214">
        <v>326</v>
      </c>
      <c r="D63" s="213">
        <v>0</v>
      </c>
      <c r="E63" s="214">
        <v>0</v>
      </c>
      <c r="F63" s="213">
        <f t="shared" si="24"/>
        <v>678</v>
      </c>
      <c r="G63" s="216">
        <f t="shared" si="25"/>
        <v>0.0007154079671967509</v>
      </c>
      <c r="H63" s="217"/>
      <c r="I63" s="214"/>
      <c r="J63" s="213"/>
      <c r="K63" s="214"/>
      <c r="L63" s="213">
        <f t="shared" si="26"/>
        <v>0</v>
      </c>
      <c r="M63" s="218" t="str">
        <f t="shared" si="27"/>
        <v>         /0</v>
      </c>
      <c r="N63" s="217">
        <v>1138</v>
      </c>
      <c r="O63" s="214">
        <v>940</v>
      </c>
      <c r="P63" s="213"/>
      <c r="Q63" s="214"/>
      <c r="R63" s="213">
        <f t="shared" si="28"/>
        <v>2078</v>
      </c>
      <c r="S63" s="216">
        <f t="shared" si="29"/>
        <v>0.0007285800787693938</v>
      </c>
      <c r="T63" s="215"/>
      <c r="U63" s="214"/>
      <c r="V63" s="213"/>
      <c r="W63" s="214"/>
      <c r="X63" s="213">
        <f t="shared" si="30"/>
        <v>0</v>
      </c>
      <c r="Y63" s="212" t="str">
        <f t="shared" si="31"/>
        <v>         /0</v>
      </c>
    </row>
    <row r="64" spans="1:25" s="204" customFormat="1" ht="19.5" customHeight="1" thickBot="1">
      <c r="A64" s="219" t="s">
        <v>164</v>
      </c>
      <c r="B64" s="217">
        <v>284</v>
      </c>
      <c r="C64" s="214">
        <v>340</v>
      </c>
      <c r="D64" s="213">
        <v>18</v>
      </c>
      <c r="E64" s="214">
        <v>13</v>
      </c>
      <c r="F64" s="213">
        <f aca="true" t="shared" si="32" ref="F64:F75">SUM(B64:E64)</f>
        <v>655</v>
      </c>
      <c r="G64" s="216">
        <f aca="true" t="shared" si="33" ref="G64:G75">F64/$F$9</f>
        <v>0.000691138965359693</v>
      </c>
      <c r="H64" s="217">
        <v>200</v>
      </c>
      <c r="I64" s="214">
        <v>31</v>
      </c>
      <c r="J64" s="213">
        <v>56</v>
      </c>
      <c r="K64" s="214">
        <v>33</v>
      </c>
      <c r="L64" s="213">
        <f aca="true" t="shared" si="34" ref="L64:L75">SUM(H64:K64)</f>
        <v>320</v>
      </c>
      <c r="M64" s="218">
        <f aca="true" t="shared" si="35" ref="M64:M75">IF(ISERROR(F64/L64-1),"         /0",(F64/L64-1))</f>
        <v>1.046875</v>
      </c>
      <c r="N64" s="217">
        <v>744</v>
      </c>
      <c r="O64" s="214">
        <v>896</v>
      </c>
      <c r="P64" s="213">
        <v>78</v>
      </c>
      <c r="Q64" s="214">
        <v>66</v>
      </c>
      <c r="R64" s="213">
        <f aca="true" t="shared" si="36" ref="R64:R75">SUM(N64:Q64)</f>
        <v>1784</v>
      </c>
      <c r="S64" s="216">
        <f aca="true" t="shared" si="37" ref="S64:S75">R64/$R$9</f>
        <v>0.0006254989704160725</v>
      </c>
      <c r="T64" s="215">
        <v>542</v>
      </c>
      <c r="U64" s="214">
        <v>67</v>
      </c>
      <c r="V64" s="213">
        <v>131</v>
      </c>
      <c r="W64" s="214">
        <v>123</v>
      </c>
      <c r="X64" s="213">
        <f aca="true" t="shared" si="38" ref="X64:X75">SUM(T64:W64)</f>
        <v>863</v>
      </c>
      <c r="Y64" s="212">
        <f aca="true" t="shared" si="39" ref="Y64:Y75">IF(ISERROR(R64/X64-1),"         /0",IF(R64/X64&gt;5,"  *  ",(R64/X64-1)))</f>
        <v>1.06720741599073</v>
      </c>
    </row>
    <row r="65" spans="1:25" s="267" customFormat="1" ht="19.5" customHeight="1">
      <c r="A65" s="276" t="s">
        <v>53</v>
      </c>
      <c r="B65" s="273">
        <f>SUM(B66:B74)</f>
        <v>11336</v>
      </c>
      <c r="C65" s="272">
        <f>SUM(C66:C74)</f>
        <v>11413</v>
      </c>
      <c r="D65" s="271">
        <f>SUM(D66:D74)</f>
        <v>463</v>
      </c>
      <c r="E65" s="272">
        <f>SUM(E66:E74)</f>
        <v>456</v>
      </c>
      <c r="F65" s="271">
        <f t="shared" si="32"/>
        <v>23668</v>
      </c>
      <c r="G65" s="274">
        <f t="shared" si="33"/>
        <v>0.02497385806432552</v>
      </c>
      <c r="H65" s="273">
        <f>SUM(H66:H74)</f>
        <v>9334</v>
      </c>
      <c r="I65" s="272">
        <f>SUM(I66:I74)</f>
        <v>8432</v>
      </c>
      <c r="J65" s="271">
        <f>SUM(J66:J74)</f>
        <v>0</v>
      </c>
      <c r="K65" s="272">
        <f>SUM(K66:K74)</f>
        <v>4</v>
      </c>
      <c r="L65" s="271">
        <f t="shared" si="34"/>
        <v>17770</v>
      </c>
      <c r="M65" s="275">
        <f t="shared" si="35"/>
        <v>0.3319077096229601</v>
      </c>
      <c r="N65" s="273">
        <f>SUM(N66:N74)</f>
        <v>32696</v>
      </c>
      <c r="O65" s="272">
        <f>SUM(O66:O74)</f>
        <v>33081</v>
      </c>
      <c r="P65" s="271">
        <f>SUM(P66:P74)</f>
        <v>544</v>
      </c>
      <c r="Q65" s="272">
        <f>SUM(Q66:Q74)</f>
        <v>528</v>
      </c>
      <c r="R65" s="271">
        <f t="shared" si="36"/>
        <v>66849</v>
      </c>
      <c r="S65" s="274">
        <f t="shared" si="37"/>
        <v>0.023438329973847552</v>
      </c>
      <c r="T65" s="273">
        <f>SUM(T66:T74)</f>
        <v>35365</v>
      </c>
      <c r="U65" s="272">
        <f>SUM(U66:U74)</f>
        <v>34304</v>
      </c>
      <c r="V65" s="271">
        <f>SUM(V66:V74)</f>
        <v>124</v>
      </c>
      <c r="W65" s="272">
        <f>SUM(W66:W74)</f>
        <v>245</v>
      </c>
      <c r="X65" s="271">
        <f t="shared" si="38"/>
        <v>70038</v>
      </c>
      <c r="Y65" s="268">
        <f t="shared" si="39"/>
        <v>-0.045532425254861675</v>
      </c>
    </row>
    <row r="66" spans="1:25" ht="19.5" customHeight="1">
      <c r="A66" s="219" t="s">
        <v>149</v>
      </c>
      <c r="B66" s="217">
        <v>5336</v>
      </c>
      <c r="C66" s="214">
        <v>5152</v>
      </c>
      <c r="D66" s="213">
        <v>5</v>
      </c>
      <c r="E66" s="214">
        <v>0</v>
      </c>
      <c r="F66" s="213">
        <f t="shared" si="32"/>
        <v>10493</v>
      </c>
      <c r="G66" s="216">
        <f t="shared" si="33"/>
        <v>0.01107194070766299</v>
      </c>
      <c r="H66" s="217">
        <v>2644</v>
      </c>
      <c r="I66" s="214">
        <v>2376</v>
      </c>
      <c r="J66" s="213"/>
      <c r="K66" s="214"/>
      <c r="L66" s="213">
        <f t="shared" si="34"/>
        <v>5020</v>
      </c>
      <c r="M66" s="218">
        <f t="shared" si="35"/>
        <v>1.0902390438247012</v>
      </c>
      <c r="N66" s="217">
        <v>16632</v>
      </c>
      <c r="O66" s="214">
        <v>16368</v>
      </c>
      <c r="P66" s="213">
        <v>8</v>
      </c>
      <c r="Q66" s="214">
        <v>0</v>
      </c>
      <c r="R66" s="213">
        <f t="shared" si="36"/>
        <v>33008</v>
      </c>
      <c r="S66" s="216">
        <f t="shared" si="37"/>
        <v>0.011573133416756571</v>
      </c>
      <c r="T66" s="215">
        <v>13152</v>
      </c>
      <c r="U66" s="214">
        <v>12631</v>
      </c>
      <c r="V66" s="213">
        <v>119</v>
      </c>
      <c r="W66" s="214">
        <v>236</v>
      </c>
      <c r="X66" s="213">
        <f t="shared" si="38"/>
        <v>26138</v>
      </c>
      <c r="Y66" s="212">
        <f t="shared" si="39"/>
        <v>0.2628357181115617</v>
      </c>
    </row>
    <row r="67" spans="1:25" ht="19.5" customHeight="1">
      <c r="A67" s="219" t="s">
        <v>171</v>
      </c>
      <c r="B67" s="217">
        <v>2548</v>
      </c>
      <c r="C67" s="214">
        <v>2610</v>
      </c>
      <c r="D67" s="213">
        <v>0</v>
      </c>
      <c r="E67" s="214">
        <v>0</v>
      </c>
      <c r="F67" s="213">
        <f t="shared" si="32"/>
        <v>5158</v>
      </c>
      <c r="G67" s="216">
        <f t="shared" si="33"/>
        <v>0.005442587455458467</v>
      </c>
      <c r="H67" s="217">
        <v>3995</v>
      </c>
      <c r="I67" s="214">
        <v>3720</v>
      </c>
      <c r="J67" s="213"/>
      <c r="K67" s="214"/>
      <c r="L67" s="213">
        <f t="shared" si="34"/>
        <v>7715</v>
      </c>
      <c r="M67" s="218">
        <f t="shared" si="35"/>
        <v>-0.3314322747893713</v>
      </c>
      <c r="N67" s="217">
        <v>5763</v>
      </c>
      <c r="O67" s="214">
        <v>5810</v>
      </c>
      <c r="P67" s="213"/>
      <c r="Q67" s="214"/>
      <c r="R67" s="213">
        <f t="shared" si="36"/>
        <v>11573</v>
      </c>
      <c r="S67" s="216">
        <f t="shared" si="37"/>
        <v>0.004057679139363906</v>
      </c>
      <c r="T67" s="215">
        <v>13158</v>
      </c>
      <c r="U67" s="214">
        <v>12939</v>
      </c>
      <c r="V67" s="213"/>
      <c r="W67" s="214"/>
      <c r="X67" s="213">
        <f t="shared" si="38"/>
        <v>26097</v>
      </c>
      <c r="Y67" s="212">
        <f t="shared" si="39"/>
        <v>-0.556539065793003</v>
      </c>
    </row>
    <row r="68" spans="1:25" ht="19.5" customHeight="1">
      <c r="A68" s="219" t="s">
        <v>150</v>
      </c>
      <c r="B68" s="217">
        <v>1041</v>
      </c>
      <c r="C68" s="214">
        <v>1151</v>
      </c>
      <c r="D68" s="213">
        <v>398</v>
      </c>
      <c r="E68" s="214">
        <v>409</v>
      </c>
      <c r="F68" s="213">
        <f t="shared" si="32"/>
        <v>2999</v>
      </c>
      <c r="G68" s="216">
        <f t="shared" si="33"/>
        <v>0.00316446680475377</v>
      </c>
      <c r="H68" s="217">
        <v>728</v>
      </c>
      <c r="I68" s="214">
        <v>689</v>
      </c>
      <c r="J68" s="213"/>
      <c r="K68" s="214"/>
      <c r="L68" s="213">
        <f t="shared" si="34"/>
        <v>1417</v>
      </c>
      <c r="M68" s="218">
        <f t="shared" si="35"/>
        <v>1.1164431898376854</v>
      </c>
      <c r="N68" s="217">
        <v>3476</v>
      </c>
      <c r="O68" s="214">
        <v>3444</v>
      </c>
      <c r="P68" s="213">
        <v>398</v>
      </c>
      <c r="Q68" s="214">
        <v>409</v>
      </c>
      <c r="R68" s="213">
        <f t="shared" si="36"/>
        <v>7727</v>
      </c>
      <c r="S68" s="216">
        <f t="shared" si="37"/>
        <v>0.0027092099464153543</v>
      </c>
      <c r="T68" s="215">
        <v>2756</v>
      </c>
      <c r="U68" s="214">
        <v>2596</v>
      </c>
      <c r="V68" s="213"/>
      <c r="W68" s="214"/>
      <c r="X68" s="213">
        <f t="shared" si="38"/>
        <v>5352</v>
      </c>
      <c r="Y68" s="212">
        <f t="shared" si="39"/>
        <v>0.44375934230194325</v>
      </c>
    </row>
    <row r="69" spans="1:25" ht="19.5" customHeight="1">
      <c r="A69" s="219" t="s">
        <v>196</v>
      </c>
      <c r="B69" s="217">
        <v>856</v>
      </c>
      <c r="C69" s="214">
        <v>931</v>
      </c>
      <c r="D69" s="213">
        <v>0</v>
      </c>
      <c r="E69" s="214">
        <v>0</v>
      </c>
      <c r="F69" s="213">
        <f t="shared" si="32"/>
        <v>1787</v>
      </c>
      <c r="G69" s="216">
        <f t="shared" si="33"/>
        <v>0.001885595925340109</v>
      </c>
      <c r="H69" s="217">
        <v>805</v>
      </c>
      <c r="I69" s="214">
        <v>856</v>
      </c>
      <c r="J69" s="213"/>
      <c r="K69" s="214"/>
      <c r="L69" s="213">
        <f t="shared" si="34"/>
        <v>1661</v>
      </c>
      <c r="M69" s="218">
        <f t="shared" si="35"/>
        <v>0.07585791691751953</v>
      </c>
      <c r="N69" s="217">
        <v>2946</v>
      </c>
      <c r="O69" s="214">
        <v>2952</v>
      </c>
      <c r="P69" s="213"/>
      <c r="Q69" s="214"/>
      <c r="R69" s="213">
        <f t="shared" si="36"/>
        <v>5898</v>
      </c>
      <c r="S69" s="216">
        <f t="shared" si="37"/>
        <v>0.002067933255332957</v>
      </c>
      <c r="T69" s="215">
        <v>2803</v>
      </c>
      <c r="U69" s="214">
        <v>2577</v>
      </c>
      <c r="V69" s="213"/>
      <c r="W69" s="214"/>
      <c r="X69" s="213">
        <f t="shared" si="38"/>
        <v>5380</v>
      </c>
      <c r="Y69" s="212">
        <f t="shared" si="39"/>
        <v>0.09628252788104086</v>
      </c>
    </row>
    <row r="70" spans="1:25" ht="19.5" customHeight="1">
      <c r="A70" s="219" t="s">
        <v>154</v>
      </c>
      <c r="B70" s="217">
        <v>637</v>
      </c>
      <c r="C70" s="214">
        <v>503</v>
      </c>
      <c r="D70" s="213">
        <v>0</v>
      </c>
      <c r="E70" s="214">
        <v>0</v>
      </c>
      <c r="F70" s="213">
        <f t="shared" si="32"/>
        <v>1140</v>
      </c>
      <c r="G70" s="216">
        <f t="shared" si="33"/>
        <v>0.0012028983519237406</v>
      </c>
      <c r="H70" s="217">
        <v>450</v>
      </c>
      <c r="I70" s="214">
        <v>285</v>
      </c>
      <c r="J70" s="213"/>
      <c r="K70" s="214"/>
      <c r="L70" s="213">
        <f t="shared" si="34"/>
        <v>735</v>
      </c>
      <c r="M70" s="218">
        <f t="shared" si="35"/>
        <v>0.5510204081632653</v>
      </c>
      <c r="N70" s="217">
        <v>1636</v>
      </c>
      <c r="O70" s="214">
        <v>1944</v>
      </c>
      <c r="P70" s="213"/>
      <c r="Q70" s="214"/>
      <c r="R70" s="213">
        <f t="shared" si="36"/>
        <v>3580</v>
      </c>
      <c r="S70" s="216">
        <f t="shared" si="37"/>
        <v>0.0012552053330098316</v>
      </c>
      <c r="T70" s="215">
        <v>1600</v>
      </c>
      <c r="U70" s="214">
        <v>1512</v>
      </c>
      <c r="V70" s="213"/>
      <c r="W70" s="214"/>
      <c r="X70" s="213">
        <f t="shared" si="38"/>
        <v>3112</v>
      </c>
      <c r="Y70" s="212">
        <f t="shared" si="39"/>
        <v>0.15038560411311064</v>
      </c>
    </row>
    <row r="71" spans="1:25" ht="19.5" customHeight="1">
      <c r="A71" s="219" t="s">
        <v>183</v>
      </c>
      <c r="B71" s="217">
        <v>264</v>
      </c>
      <c r="C71" s="214">
        <v>346</v>
      </c>
      <c r="D71" s="213">
        <v>0</v>
      </c>
      <c r="E71" s="214">
        <v>0</v>
      </c>
      <c r="F71" s="213">
        <f t="shared" si="32"/>
        <v>610</v>
      </c>
      <c r="G71" s="216">
        <f t="shared" si="33"/>
        <v>0.0006436561356784927</v>
      </c>
      <c r="H71" s="217">
        <v>281</v>
      </c>
      <c r="I71" s="214">
        <v>226</v>
      </c>
      <c r="J71" s="213"/>
      <c r="K71" s="214"/>
      <c r="L71" s="213">
        <f t="shared" si="34"/>
        <v>507</v>
      </c>
      <c r="M71" s="218">
        <f t="shared" si="35"/>
        <v>0.20315581854043385</v>
      </c>
      <c r="N71" s="217">
        <v>604</v>
      </c>
      <c r="O71" s="214">
        <v>834</v>
      </c>
      <c r="P71" s="213"/>
      <c r="Q71" s="214"/>
      <c r="R71" s="213">
        <f t="shared" si="36"/>
        <v>1438</v>
      </c>
      <c r="S71" s="216">
        <f t="shared" si="37"/>
        <v>0.0005041858292927759</v>
      </c>
      <c r="T71" s="215">
        <v>681</v>
      </c>
      <c r="U71" s="214">
        <v>823</v>
      </c>
      <c r="V71" s="213"/>
      <c r="W71" s="214"/>
      <c r="X71" s="213">
        <f t="shared" si="38"/>
        <v>1504</v>
      </c>
      <c r="Y71" s="212">
        <f t="shared" si="39"/>
        <v>-0.0438829787234043</v>
      </c>
    </row>
    <row r="72" spans="1:25" ht="19.5" customHeight="1">
      <c r="A72" s="219" t="s">
        <v>201</v>
      </c>
      <c r="B72" s="217">
        <v>276</v>
      </c>
      <c r="C72" s="214">
        <v>275</v>
      </c>
      <c r="D72" s="213">
        <v>0</v>
      </c>
      <c r="E72" s="214">
        <v>0</v>
      </c>
      <c r="F72" s="213">
        <f t="shared" si="32"/>
        <v>551</v>
      </c>
      <c r="G72" s="216">
        <f t="shared" si="33"/>
        <v>0.0005814008700964745</v>
      </c>
      <c r="H72" s="217">
        <v>183</v>
      </c>
      <c r="I72" s="214">
        <v>141</v>
      </c>
      <c r="J72" s="213"/>
      <c r="K72" s="214"/>
      <c r="L72" s="213">
        <f t="shared" si="34"/>
        <v>324</v>
      </c>
      <c r="M72" s="218">
        <f t="shared" si="35"/>
        <v>0.7006172839506173</v>
      </c>
      <c r="N72" s="217">
        <v>660</v>
      </c>
      <c r="O72" s="214">
        <v>772</v>
      </c>
      <c r="P72" s="213">
        <v>0</v>
      </c>
      <c r="Q72" s="214">
        <v>0</v>
      </c>
      <c r="R72" s="213">
        <f t="shared" si="36"/>
        <v>1432</v>
      </c>
      <c r="S72" s="216">
        <f t="shared" si="37"/>
        <v>0.0005020821332039326</v>
      </c>
      <c r="T72" s="215">
        <v>674</v>
      </c>
      <c r="U72" s="214">
        <v>818</v>
      </c>
      <c r="V72" s="213"/>
      <c r="W72" s="214"/>
      <c r="X72" s="213">
        <f t="shared" si="38"/>
        <v>1492</v>
      </c>
      <c r="Y72" s="212">
        <f t="shared" si="39"/>
        <v>-0.04021447721179627</v>
      </c>
    </row>
    <row r="73" spans="1:25" ht="19.5" customHeight="1">
      <c r="A73" s="219" t="s">
        <v>178</v>
      </c>
      <c r="B73" s="217">
        <v>193</v>
      </c>
      <c r="C73" s="214">
        <v>183</v>
      </c>
      <c r="D73" s="213">
        <v>0</v>
      </c>
      <c r="E73" s="214">
        <v>0</v>
      </c>
      <c r="F73" s="213">
        <f t="shared" si="32"/>
        <v>376</v>
      </c>
      <c r="G73" s="216">
        <f t="shared" si="33"/>
        <v>0.00039674542133625126</v>
      </c>
      <c r="H73" s="217">
        <v>211</v>
      </c>
      <c r="I73" s="214">
        <v>95</v>
      </c>
      <c r="J73" s="213"/>
      <c r="K73" s="214"/>
      <c r="L73" s="213">
        <f t="shared" si="34"/>
        <v>306</v>
      </c>
      <c r="M73" s="218">
        <f t="shared" si="35"/>
        <v>0.2287581699346406</v>
      </c>
      <c r="N73" s="217">
        <v>308</v>
      </c>
      <c r="O73" s="214">
        <v>314</v>
      </c>
      <c r="P73" s="213"/>
      <c r="Q73" s="214"/>
      <c r="R73" s="213">
        <f t="shared" si="36"/>
        <v>622</v>
      </c>
      <c r="S73" s="216">
        <f t="shared" si="37"/>
        <v>0.00021808316121008808</v>
      </c>
      <c r="T73" s="215">
        <v>486</v>
      </c>
      <c r="U73" s="214">
        <v>336</v>
      </c>
      <c r="V73" s="213"/>
      <c r="W73" s="214"/>
      <c r="X73" s="213">
        <f t="shared" si="38"/>
        <v>822</v>
      </c>
      <c r="Y73" s="212">
        <f t="shared" si="39"/>
        <v>-0.24330900243309006</v>
      </c>
    </row>
    <row r="74" spans="1:25" ht="19.5" customHeight="1" thickBot="1">
      <c r="A74" s="219" t="s">
        <v>164</v>
      </c>
      <c r="B74" s="217">
        <v>185</v>
      </c>
      <c r="C74" s="214">
        <v>262</v>
      </c>
      <c r="D74" s="213">
        <v>60</v>
      </c>
      <c r="E74" s="214">
        <v>47</v>
      </c>
      <c r="F74" s="213">
        <f t="shared" si="32"/>
        <v>554</v>
      </c>
      <c r="G74" s="216">
        <f t="shared" si="33"/>
        <v>0.0005845663920752213</v>
      </c>
      <c r="H74" s="217">
        <v>37</v>
      </c>
      <c r="I74" s="214">
        <v>44</v>
      </c>
      <c r="J74" s="213"/>
      <c r="K74" s="214">
        <v>4</v>
      </c>
      <c r="L74" s="213">
        <f t="shared" si="34"/>
        <v>85</v>
      </c>
      <c r="M74" s="218">
        <f t="shared" si="35"/>
        <v>5.517647058823529</v>
      </c>
      <c r="N74" s="217">
        <v>671</v>
      </c>
      <c r="O74" s="214">
        <v>643</v>
      </c>
      <c r="P74" s="213">
        <v>138</v>
      </c>
      <c r="Q74" s="214">
        <v>119</v>
      </c>
      <c r="R74" s="213">
        <f t="shared" si="36"/>
        <v>1571</v>
      </c>
      <c r="S74" s="216">
        <f t="shared" si="37"/>
        <v>0.0005508177592621356</v>
      </c>
      <c r="T74" s="215">
        <v>55</v>
      </c>
      <c r="U74" s="214">
        <v>72</v>
      </c>
      <c r="V74" s="213">
        <v>5</v>
      </c>
      <c r="W74" s="214">
        <v>9</v>
      </c>
      <c r="X74" s="213">
        <f t="shared" si="38"/>
        <v>141</v>
      </c>
      <c r="Y74" s="212" t="str">
        <f t="shared" si="39"/>
        <v>  *  </v>
      </c>
    </row>
    <row r="75" spans="1:25" s="204" customFormat="1" ht="19.5" customHeight="1" thickBot="1">
      <c r="A75" s="263" t="s">
        <v>52</v>
      </c>
      <c r="B75" s="260">
        <v>4352</v>
      </c>
      <c r="C75" s="259">
        <v>3514</v>
      </c>
      <c r="D75" s="258">
        <v>1539</v>
      </c>
      <c r="E75" s="259">
        <v>0</v>
      </c>
      <c r="F75" s="258">
        <f t="shared" si="32"/>
        <v>9405</v>
      </c>
      <c r="G75" s="261">
        <f t="shared" si="33"/>
        <v>0.009923911403370858</v>
      </c>
      <c r="H75" s="260">
        <v>1366</v>
      </c>
      <c r="I75" s="259">
        <v>184</v>
      </c>
      <c r="J75" s="258">
        <v>0</v>
      </c>
      <c r="K75" s="259">
        <v>0</v>
      </c>
      <c r="L75" s="258">
        <f t="shared" si="34"/>
        <v>1550</v>
      </c>
      <c r="M75" s="262">
        <f t="shared" si="35"/>
        <v>5.067741935483871</v>
      </c>
      <c r="N75" s="260">
        <v>11906</v>
      </c>
      <c r="O75" s="259">
        <v>10420</v>
      </c>
      <c r="P75" s="258">
        <v>4377</v>
      </c>
      <c r="Q75" s="259">
        <v>2</v>
      </c>
      <c r="R75" s="258">
        <f t="shared" si="36"/>
        <v>26705</v>
      </c>
      <c r="S75" s="261">
        <f t="shared" si="37"/>
        <v>0.00936320067542669</v>
      </c>
      <c r="T75" s="260">
        <v>5131</v>
      </c>
      <c r="U75" s="259">
        <v>845</v>
      </c>
      <c r="V75" s="258">
        <v>0</v>
      </c>
      <c r="W75" s="259">
        <v>0</v>
      </c>
      <c r="X75" s="258">
        <f t="shared" si="38"/>
        <v>5976</v>
      </c>
      <c r="Y75" s="255">
        <f t="shared" si="39"/>
        <v>3.468708165997323</v>
      </c>
    </row>
    <row r="76" ht="7.5" customHeight="1" thickTop="1">
      <c r="A76" s="116"/>
    </row>
    <row r="77" ht="14.25">
      <c r="A77" s="116" t="s">
        <v>63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6:Y65536 M76:M65536 Y3 M3">
    <cfRule type="cellIs" priority="3" dxfId="91" operator="lessThan" stopIfTrue="1">
      <formula>0</formula>
    </cfRule>
  </conditionalFormatting>
  <conditionalFormatting sqref="Y9:Y75 M9:M75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4" width="9.28125" style="123" bestFit="1" customWidth="1"/>
    <col min="15" max="15" width="9.42187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8.57421875" style="123" bestFit="1" customWidth="1"/>
    <col min="23" max="23" width="9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66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21" customHeight="1" thickBot="1">
      <c r="A4" s="693" t="s">
        <v>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254" customFormat="1" ht="15.75" customHeight="1" thickBot="1" thickTop="1">
      <c r="A5" s="702" t="s">
        <v>58</v>
      </c>
      <c r="B5" s="696" t="s">
        <v>35</v>
      </c>
      <c r="C5" s="697"/>
      <c r="D5" s="697"/>
      <c r="E5" s="697"/>
      <c r="F5" s="697"/>
      <c r="G5" s="697"/>
      <c r="H5" s="697"/>
      <c r="I5" s="697"/>
      <c r="J5" s="698"/>
      <c r="K5" s="698"/>
      <c r="L5" s="698"/>
      <c r="M5" s="699"/>
      <c r="N5" s="696" t="s">
        <v>34</v>
      </c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700"/>
    </row>
    <row r="6" spans="1:25" s="163" customFormat="1" ht="26.25" customHeight="1" thickBot="1">
      <c r="A6" s="703"/>
      <c r="B6" s="669" t="s">
        <v>145</v>
      </c>
      <c r="C6" s="670"/>
      <c r="D6" s="670"/>
      <c r="E6" s="670"/>
      <c r="F6" s="670"/>
      <c r="G6" s="674" t="s">
        <v>33</v>
      </c>
      <c r="H6" s="669" t="s">
        <v>146</v>
      </c>
      <c r="I6" s="670"/>
      <c r="J6" s="670"/>
      <c r="K6" s="670"/>
      <c r="L6" s="670"/>
      <c r="M6" s="671" t="s">
        <v>32</v>
      </c>
      <c r="N6" s="669" t="s">
        <v>147</v>
      </c>
      <c r="O6" s="670"/>
      <c r="P6" s="670"/>
      <c r="Q6" s="670"/>
      <c r="R6" s="670"/>
      <c r="S6" s="674" t="s">
        <v>33</v>
      </c>
      <c r="T6" s="669" t="s">
        <v>148</v>
      </c>
      <c r="U6" s="670"/>
      <c r="V6" s="670"/>
      <c r="W6" s="670"/>
      <c r="X6" s="670"/>
      <c r="Y6" s="687" t="s">
        <v>32</v>
      </c>
    </row>
    <row r="7" spans="1:25" s="163" customFormat="1" ht="26.25" customHeight="1">
      <c r="A7" s="704"/>
      <c r="B7" s="636" t="s">
        <v>21</v>
      </c>
      <c r="C7" s="628"/>
      <c r="D7" s="627" t="s">
        <v>20</v>
      </c>
      <c r="E7" s="628"/>
      <c r="F7" s="701" t="s">
        <v>16</v>
      </c>
      <c r="G7" s="675"/>
      <c r="H7" s="636" t="s">
        <v>21</v>
      </c>
      <c r="I7" s="628"/>
      <c r="J7" s="627" t="s">
        <v>20</v>
      </c>
      <c r="K7" s="628"/>
      <c r="L7" s="701" t="s">
        <v>16</v>
      </c>
      <c r="M7" s="672"/>
      <c r="N7" s="636" t="s">
        <v>21</v>
      </c>
      <c r="O7" s="628"/>
      <c r="P7" s="627" t="s">
        <v>20</v>
      </c>
      <c r="Q7" s="628"/>
      <c r="R7" s="701" t="s">
        <v>16</v>
      </c>
      <c r="S7" s="675"/>
      <c r="T7" s="636" t="s">
        <v>21</v>
      </c>
      <c r="U7" s="628"/>
      <c r="V7" s="627" t="s">
        <v>20</v>
      </c>
      <c r="W7" s="628"/>
      <c r="X7" s="701" t="s">
        <v>16</v>
      </c>
      <c r="Y7" s="688"/>
    </row>
    <row r="8" spans="1:25" s="250" customFormat="1" ht="27" thickBot="1">
      <c r="A8" s="705"/>
      <c r="B8" s="253" t="s">
        <v>30</v>
      </c>
      <c r="C8" s="251" t="s">
        <v>29</v>
      </c>
      <c r="D8" s="252" t="s">
        <v>30</v>
      </c>
      <c r="E8" s="251" t="s">
        <v>29</v>
      </c>
      <c r="F8" s="683"/>
      <c r="G8" s="676"/>
      <c r="H8" s="253" t="s">
        <v>30</v>
      </c>
      <c r="I8" s="251" t="s">
        <v>29</v>
      </c>
      <c r="J8" s="252" t="s">
        <v>30</v>
      </c>
      <c r="K8" s="251" t="s">
        <v>29</v>
      </c>
      <c r="L8" s="683"/>
      <c r="M8" s="673"/>
      <c r="N8" s="253" t="s">
        <v>30</v>
      </c>
      <c r="O8" s="251" t="s">
        <v>29</v>
      </c>
      <c r="P8" s="252" t="s">
        <v>30</v>
      </c>
      <c r="Q8" s="251" t="s">
        <v>29</v>
      </c>
      <c r="R8" s="683"/>
      <c r="S8" s="676"/>
      <c r="T8" s="253" t="s">
        <v>30</v>
      </c>
      <c r="U8" s="251" t="s">
        <v>29</v>
      </c>
      <c r="V8" s="252" t="s">
        <v>30</v>
      </c>
      <c r="W8" s="251" t="s">
        <v>29</v>
      </c>
      <c r="X8" s="683"/>
      <c r="Y8" s="689"/>
    </row>
    <row r="9" spans="1:25" s="243" customFormat="1" ht="18" customHeight="1" thickBot="1" thickTop="1">
      <c r="A9" s="307" t="s">
        <v>23</v>
      </c>
      <c r="B9" s="305">
        <f>B10+B20+B33+B43+B54+B57</f>
        <v>26157.322000000007</v>
      </c>
      <c r="C9" s="304">
        <f>C10+C20+C33+C43+C54+C57</f>
        <v>14364.149</v>
      </c>
      <c r="D9" s="303">
        <f>D10+D20+D33+D43+D54+D57</f>
        <v>6570.701999999999</v>
      </c>
      <c r="E9" s="304">
        <f>E10+E20+E33+E43+E54+E57</f>
        <v>2586.3970000000004</v>
      </c>
      <c r="F9" s="303">
        <f aca="true" t="shared" si="0" ref="F9:F19">SUM(B9:E9)</f>
        <v>49678.57</v>
      </c>
      <c r="G9" s="306">
        <f aca="true" t="shared" si="1" ref="G9:G19">F9/$F$9</f>
        <v>1</v>
      </c>
      <c r="H9" s="305">
        <f>H10+H20+H33+H43+H54+H57</f>
        <v>28377.528</v>
      </c>
      <c r="I9" s="304">
        <f>I10+I20+I33+I43+I54+I57</f>
        <v>16314.13</v>
      </c>
      <c r="J9" s="303">
        <f>J10+J20+J33+J43+J54+J57</f>
        <v>3826.8700000000003</v>
      </c>
      <c r="K9" s="304">
        <f>K10+K20+K33+K43+K54+K57</f>
        <v>2381.311</v>
      </c>
      <c r="L9" s="303">
        <f aca="true" t="shared" si="2" ref="L9:L19">SUM(H9:K9)</f>
        <v>50899.839</v>
      </c>
      <c r="M9" s="429">
        <f aca="true" t="shared" si="3" ref="M9:M23">IF(ISERROR(F9/L9-1),"         /0",(F9/L9-1))</f>
        <v>-0.023993572946272024</v>
      </c>
      <c r="N9" s="305">
        <f>N10+N20+N33+N43+N54+N57</f>
        <v>78158.82299999999</v>
      </c>
      <c r="O9" s="304">
        <f>O10+O20+O33+O43+O54+O57</f>
        <v>40627.94699999999</v>
      </c>
      <c r="P9" s="303">
        <f>P10+P20+P33+P43+P54+P57</f>
        <v>19511.136970000003</v>
      </c>
      <c r="Q9" s="304">
        <f>Q10+Q20+Q33+Q43+Q54+Q57</f>
        <v>5490.923000000001</v>
      </c>
      <c r="R9" s="303">
        <f aca="true" t="shared" si="4" ref="R9:R19">SUM(N9:Q9)</f>
        <v>143788.82997</v>
      </c>
      <c r="S9" s="306">
        <f aca="true" t="shared" si="5" ref="S9:S19">R9/$R$9</f>
        <v>1</v>
      </c>
      <c r="T9" s="305">
        <f>T10+T20+T33+T43+T54+T57</f>
        <v>83054.63100000001</v>
      </c>
      <c r="U9" s="304">
        <f>U10+U20+U33+U43+U54+U57</f>
        <v>45100.448</v>
      </c>
      <c r="V9" s="303">
        <f>V10+V20+V33+V43+V54+V57</f>
        <v>12274.574999999997</v>
      </c>
      <c r="W9" s="304">
        <f>W10+W20+W33+W43+W54+W57</f>
        <v>4415.137999999999</v>
      </c>
      <c r="X9" s="303">
        <f aca="true" t="shared" si="6" ref="X9:X19">SUM(T9:W9)</f>
        <v>144844.792</v>
      </c>
      <c r="Y9" s="302">
        <f>IF(ISERROR(R9/X9-1),"         /0",(R9/X9-1))</f>
        <v>-0.007290300296057595</v>
      </c>
    </row>
    <row r="10" spans="1:25" s="220" customFormat="1" ht="19.5" customHeight="1" thickTop="1">
      <c r="A10" s="301" t="s">
        <v>57</v>
      </c>
      <c r="B10" s="298">
        <f>SUM(B11:B19)</f>
        <v>18314.390000000003</v>
      </c>
      <c r="C10" s="297">
        <f>SUM(C11:C19)</f>
        <v>5851.1050000000005</v>
      </c>
      <c r="D10" s="296">
        <f>SUM(D11:D19)</f>
        <v>5977.559</v>
      </c>
      <c r="E10" s="297">
        <f>SUM(E11:E19)</f>
        <v>2274.491</v>
      </c>
      <c r="F10" s="296">
        <f t="shared" si="0"/>
        <v>32417.545000000006</v>
      </c>
      <c r="G10" s="299">
        <f t="shared" si="1"/>
        <v>0.6525458562917573</v>
      </c>
      <c r="H10" s="298">
        <f>SUM(H11:H19)</f>
        <v>17756.901999999995</v>
      </c>
      <c r="I10" s="297">
        <f>SUM(I11:I19)</f>
        <v>7476.174000000001</v>
      </c>
      <c r="J10" s="296">
        <f>SUM(J11:J19)</f>
        <v>3621.877</v>
      </c>
      <c r="K10" s="297">
        <f>SUM(K11:K19)</f>
        <v>1829.154</v>
      </c>
      <c r="L10" s="296">
        <f t="shared" si="2"/>
        <v>30684.106999999993</v>
      </c>
      <c r="M10" s="300">
        <f t="shared" si="3"/>
        <v>0.05649302422260538</v>
      </c>
      <c r="N10" s="298">
        <f>SUM(N11:N19)</f>
        <v>54805.265</v>
      </c>
      <c r="O10" s="297">
        <f>SUM(O11:O19)</f>
        <v>17838.072999999993</v>
      </c>
      <c r="P10" s="296">
        <f>SUM(P11:P19)</f>
        <v>18359.100970000003</v>
      </c>
      <c r="Q10" s="297">
        <f>SUM(Q11:Q19)</f>
        <v>5067.003</v>
      </c>
      <c r="R10" s="296">
        <f t="shared" si="4"/>
        <v>96069.44196999999</v>
      </c>
      <c r="S10" s="299">
        <f t="shared" si="5"/>
        <v>0.6681286855873565</v>
      </c>
      <c r="T10" s="298">
        <f>SUM(T11:T19)</f>
        <v>54752.277</v>
      </c>
      <c r="U10" s="297">
        <f>SUM(U11:U19)</f>
        <v>21622.371000000003</v>
      </c>
      <c r="V10" s="296">
        <f>SUM(V11:V19)</f>
        <v>10914.992999999999</v>
      </c>
      <c r="W10" s="297">
        <f>SUM(W11:W19)</f>
        <v>3234.712</v>
      </c>
      <c r="X10" s="296">
        <f t="shared" si="6"/>
        <v>90524.353</v>
      </c>
      <c r="Y10" s="295">
        <f aca="true" t="shared" si="7" ref="Y10:Y19">IF(ISERROR(R10/X10-1),"         /0",IF(R10/X10&gt;5,"  *  ",(R10/X10-1)))</f>
        <v>0.06125521791909394</v>
      </c>
    </row>
    <row r="11" spans="1:25" ht="19.5" customHeight="1">
      <c r="A11" s="219" t="s">
        <v>273</v>
      </c>
      <c r="B11" s="217">
        <v>11707.356000000002</v>
      </c>
      <c r="C11" s="214">
        <v>3985.101</v>
      </c>
      <c r="D11" s="213">
        <v>4256.211</v>
      </c>
      <c r="E11" s="214">
        <v>1581.441</v>
      </c>
      <c r="F11" s="213">
        <f t="shared" si="0"/>
        <v>21530.109</v>
      </c>
      <c r="G11" s="216">
        <f t="shared" si="1"/>
        <v>0.43338825976673645</v>
      </c>
      <c r="H11" s="217">
        <v>12162.886999999999</v>
      </c>
      <c r="I11" s="214">
        <v>5564.399</v>
      </c>
      <c r="J11" s="213">
        <v>2862.141</v>
      </c>
      <c r="K11" s="214">
        <v>1828.954</v>
      </c>
      <c r="L11" s="213">
        <f t="shared" si="2"/>
        <v>22418.381</v>
      </c>
      <c r="M11" s="218">
        <f t="shared" si="3"/>
        <v>-0.03962248656582301</v>
      </c>
      <c r="N11" s="217">
        <v>35556.592</v>
      </c>
      <c r="O11" s="214">
        <v>12584.242999999997</v>
      </c>
      <c r="P11" s="213">
        <v>14748.003970000002</v>
      </c>
      <c r="Q11" s="214">
        <v>3667.6839999999997</v>
      </c>
      <c r="R11" s="213">
        <f t="shared" si="4"/>
        <v>66556.52296999999</v>
      </c>
      <c r="S11" s="216">
        <f t="shared" si="5"/>
        <v>0.4628768659143155</v>
      </c>
      <c r="T11" s="217">
        <v>40063.263999999996</v>
      </c>
      <c r="U11" s="214">
        <v>16433.173</v>
      </c>
      <c r="V11" s="213">
        <v>8666.089</v>
      </c>
      <c r="W11" s="214">
        <v>3173.742</v>
      </c>
      <c r="X11" s="213">
        <f t="shared" si="6"/>
        <v>68336.268</v>
      </c>
      <c r="Y11" s="212">
        <f t="shared" si="7"/>
        <v>-0.026043930727970177</v>
      </c>
    </row>
    <row r="12" spans="1:25" ht="19.5" customHeight="1">
      <c r="A12" s="219" t="s">
        <v>275</v>
      </c>
      <c r="B12" s="217">
        <v>5387.601999999999</v>
      </c>
      <c r="C12" s="214">
        <v>274.255</v>
      </c>
      <c r="D12" s="213">
        <v>1095.557</v>
      </c>
      <c r="E12" s="214">
        <v>34.319</v>
      </c>
      <c r="F12" s="213">
        <f t="shared" si="0"/>
        <v>6791.732999999999</v>
      </c>
      <c r="G12" s="216">
        <f t="shared" si="1"/>
        <v>0.13671353664165453</v>
      </c>
      <c r="H12" s="217">
        <v>5034.4</v>
      </c>
      <c r="I12" s="214">
        <v>363.818</v>
      </c>
      <c r="J12" s="213">
        <v>758.535</v>
      </c>
      <c r="K12" s="214"/>
      <c r="L12" s="213">
        <f t="shared" si="2"/>
        <v>6156.753</v>
      </c>
      <c r="M12" s="218">
        <f t="shared" si="3"/>
        <v>0.10313553264196229</v>
      </c>
      <c r="N12" s="217">
        <v>14661.259999999998</v>
      </c>
      <c r="O12" s="214">
        <v>1277.4529999999997</v>
      </c>
      <c r="P12" s="213">
        <v>2373.6270000000004</v>
      </c>
      <c r="Q12" s="214">
        <v>220.62100000000004</v>
      </c>
      <c r="R12" s="213">
        <f t="shared" si="4"/>
        <v>18532.960999999996</v>
      </c>
      <c r="S12" s="216">
        <f t="shared" si="5"/>
        <v>0.12889013008775926</v>
      </c>
      <c r="T12" s="217">
        <v>12836.024000000001</v>
      </c>
      <c r="U12" s="214">
        <v>983.3860000000001</v>
      </c>
      <c r="V12" s="213">
        <v>2246.783</v>
      </c>
      <c r="W12" s="214">
        <v>60.211999999999996</v>
      </c>
      <c r="X12" s="213">
        <f t="shared" si="6"/>
        <v>16126.405</v>
      </c>
      <c r="Y12" s="212">
        <f t="shared" si="7"/>
        <v>0.1492307802017867</v>
      </c>
    </row>
    <row r="13" spans="1:25" ht="19.5" customHeight="1">
      <c r="A13" s="219" t="s">
        <v>279</v>
      </c>
      <c r="B13" s="217">
        <v>21.508000000000003</v>
      </c>
      <c r="C13" s="214">
        <v>401.51399999999995</v>
      </c>
      <c r="D13" s="213">
        <v>0</v>
      </c>
      <c r="E13" s="214">
        <v>0</v>
      </c>
      <c r="F13" s="213">
        <f t="shared" si="0"/>
        <v>423.02199999999993</v>
      </c>
      <c r="G13" s="216">
        <f t="shared" si="1"/>
        <v>0.00851518069058751</v>
      </c>
      <c r="H13" s="217">
        <v>42.481</v>
      </c>
      <c r="I13" s="214">
        <v>796.411</v>
      </c>
      <c r="J13" s="213"/>
      <c r="K13" s="214"/>
      <c r="L13" s="213">
        <f t="shared" si="2"/>
        <v>838.8919999999999</v>
      </c>
      <c r="M13" s="218">
        <f>IF(ISERROR(F13/L13-1),"         /0",(F13/L13-1))</f>
        <v>-0.4957372343519786</v>
      </c>
      <c r="N13" s="217">
        <v>54.516999999999996</v>
      </c>
      <c r="O13" s="214">
        <v>1008.837</v>
      </c>
      <c r="P13" s="213">
        <v>0</v>
      </c>
      <c r="Q13" s="214">
        <v>0</v>
      </c>
      <c r="R13" s="213">
        <f t="shared" si="4"/>
        <v>1063.354</v>
      </c>
      <c r="S13" s="216">
        <f t="shared" si="5"/>
        <v>0.007395247601791165</v>
      </c>
      <c r="T13" s="217">
        <v>98.566</v>
      </c>
      <c r="U13" s="214">
        <v>1834.0569999999998</v>
      </c>
      <c r="V13" s="213"/>
      <c r="W13" s="214"/>
      <c r="X13" s="213">
        <f t="shared" si="6"/>
        <v>1932.6229999999998</v>
      </c>
      <c r="Y13" s="212">
        <f t="shared" si="7"/>
        <v>-0.44978715455626883</v>
      </c>
    </row>
    <row r="14" spans="1:25" ht="19.5" customHeight="1">
      <c r="A14" s="219" t="s">
        <v>280</v>
      </c>
      <c r="B14" s="217">
        <v>238.56099999999998</v>
      </c>
      <c r="C14" s="214">
        <v>154.343</v>
      </c>
      <c r="D14" s="213">
        <v>0</v>
      </c>
      <c r="E14" s="214">
        <v>0</v>
      </c>
      <c r="F14" s="213">
        <f>SUM(B14:E14)</f>
        <v>392.904</v>
      </c>
      <c r="G14" s="216">
        <f>F14/$F$9</f>
        <v>0.007908923304354373</v>
      </c>
      <c r="H14" s="217">
        <v>46.948</v>
      </c>
      <c r="I14" s="214">
        <v>0.569</v>
      </c>
      <c r="J14" s="213"/>
      <c r="K14" s="214"/>
      <c r="L14" s="213">
        <f>SUM(H14:K14)</f>
        <v>47.517</v>
      </c>
      <c r="M14" s="218">
        <f>IF(ISERROR(F14/L14-1),"         /0",(F14/L14-1))</f>
        <v>7.268703832312646</v>
      </c>
      <c r="N14" s="217">
        <v>710.979</v>
      </c>
      <c r="O14" s="214">
        <v>400.41200000000003</v>
      </c>
      <c r="P14" s="213">
        <v>0</v>
      </c>
      <c r="Q14" s="214">
        <v>0</v>
      </c>
      <c r="R14" s="213">
        <f>SUM(N14:Q14)</f>
        <v>1111.391</v>
      </c>
      <c r="S14" s="216">
        <f>R14/$R$9</f>
        <v>0.00772932779432088</v>
      </c>
      <c r="T14" s="217">
        <v>414.982</v>
      </c>
      <c r="U14" s="214">
        <v>253.68499999999997</v>
      </c>
      <c r="V14" s="213">
        <v>0</v>
      </c>
      <c r="W14" s="214"/>
      <c r="X14" s="213">
        <f>SUM(T14:W14)</f>
        <v>668.667</v>
      </c>
      <c r="Y14" s="212">
        <f>IF(ISERROR(R14/X14-1),"         /0",IF(R14/X14&gt;5,"  *  ",(R14/X14-1)))</f>
        <v>0.6620993708378011</v>
      </c>
    </row>
    <row r="15" spans="1:25" ht="19.5" customHeight="1">
      <c r="A15" s="219" t="s">
        <v>282</v>
      </c>
      <c r="B15" s="217">
        <v>25.759</v>
      </c>
      <c r="C15" s="214">
        <v>358.378</v>
      </c>
      <c r="D15" s="213">
        <v>0</v>
      </c>
      <c r="E15" s="214">
        <v>0</v>
      </c>
      <c r="F15" s="213">
        <f t="shared" si="0"/>
        <v>384.137</v>
      </c>
      <c r="G15" s="216">
        <f t="shared" si="1"/>
        <v>0.007732448820487385</v>
      </c>
      <c r="H15" s="217">
        <v>80.387</v>
      </c>
      <c r="I15" s="214">
        <v>293.767</v>
      </c>
      <c r="J15" s="213">
        <v>0</v>
      </c>
      <c r="K15" s="214"/>
      <c r="L15" s="213">
        <f t="shared" si="2"/>
        <v>374.154</v>
      </c>
      <c r="M15" s="218">
        <f t="shared" si="3"/>
        <v>0.026681526857924798</v>
      </c>
      <c r="N15" s="217">
        <v>70.491</v>
      </c>
      <c r="O15" s="214">
        <v>706.3399999999999</v>
      </c>
      <c r="P15" s="213">
        <v>0</v>
      </c>
      <c r="Q15" s="214">
        <v>0</v>
      </c>
      <c r="R15" s="213">
        <f t="shared" si="4"/>
        <v>776.8309999999999</v>
      </c>
      <c r="S15" s="216">
        <f t="shared" si="5"/>
        <v>0.0054025823853082145</v>
      </c>
      <c r="T15" s="217">
        <v>116.73</v>
      </c>
      <c r="U15" s="214">
        <v>873.7919999999999</v>
      </c>
      <c r="V15" s="213">
        <v>0</v>
      </c>
      <c r="W15" s="214">
        <v>0</v>
      </c>
      <c r="X15" s="213">
        <f t="shared" si="6"/>
        <v>990.5219999999999</v>
      </c>
      <c r="Y15" s="212">
        <f t="shared" si="7"/>
        <v>-0.2157357433757151</v>
      </c>
    </row>
    <row r="16" spans="1:25" ht="19.5" customHeight="1">
      <c r="A16" s="219" t="s">
        <v>283</v>
      </c>
      <c r="B16" s="217">
        <v>113.399</v>
      </c>
      <c r="C16" s="214">
        <v>143.207</v>
      </c>
      <c r="D16" s="213">
        <v>0</v>
      </c>
      <c r="E16" s="214">
        <v>0</v>
      </c>
      <c r="F16" s="213">
        <f t="shared" si="0"/>
        <v>256.606</v>
      </c>
      <c r="G16" s="216">
        <f t="shared" si="1"/>
        <v>0.005165325813524826</v>
      </c>
      <c r="H16" s="217">
        <v>0</v>
      </c>
      <c r="I16" s="214">
        <v>0</v>
      </c>
      <c r="J16" s="213"/>
      <c r="K16" s="214"/>
      <c r="L16" s="213">
        <f t="shared" si="2"/>
        <v>0</v>
      </c>
      <c r="M16" s="218" t="str">
        <f t="shared" si="3"/>
        <v>         /0</v>
      </c>
      <c r="N16" s="217">
        <v>455.17999999999995</v>
      </c>
      <c r="O16" s="214">
        <v>419.22400000000005</v>
      </c>
      <c r="P16" s="213"/>
      <c r="Q16" s="214">
        <v>0</v>
      </c>
      <c r="R16" s="213">
        <f t="shared" si="4"/>
        <v>874.404</v>
      </c>
      <c r="S16" s="216">
        <f t="shared" si="5"/>
        <v>0.006081167780434927</v>
      </c>
      <c r="T16" s="217">
        <v>80.475</v>
      </c>
      <c r="U16" s="214">
        <v>32.634</v>
      </c>
      <c r="V16" s="213"/>
      <c r="W16" s="214"/>
      <c r="X16" s="213">
        <f t="shared" si="6"/>
        <v>113.109</v>
      </c>
      <c r="Y16" s="212" t="str">
        <f t="shared" si="7"/>
        <v>  *  </v>
      </c>
    </row>
    <row r="17" spans="1:25" ht="19.5" customHeight="1">
      <c r="A17" s="219" t="s">
        <v>287</v>
      </c>
      <c r="B17" s="217">
        <v>75.83</v>
      </c>
      <c r="C17" s="214">
        <v>74.732</v>
      </c>
      <c r="D17" s="213">
        <v>0</v>
      </c>
      <c r="E17" s="214">
        <v>0</v>
      </c>
      <c r="F17" s="213">
        <f t="shared" si="0"/>
        <v>150.562</v>
      </c>
      <c r="G17" s="216">
        <f t="shared" si="1"/>
        <v>0.003030723307856889</v>
      </c>
      <c r="H17" s="217">
        <v>129.428</v>
      </c>
      <c r="I17" s="214">
        <v>103.721</v>
      </c>
      <c r="J17" s="213"/>
      <c r="K17" s="214"/>
      <c r="L17" s="213">
        <f t="shared" si="2"/>
        <v>233.149</v>
      </c>
      <c r="M17" s="218">
        <f t="shared" si="3"/>
        <v>-0.354224122771275</v>
      </c>
      <c r="N17" s="217">
        <v>319.90099999999995</v>
      </c>
      <c r="O17" s="214">
        <v>217.407</v>
      </c>
      <c r="P17" s="213"/>
      <c r="Q17" s="214"/>
      <c r="R17" s="213">
        <f t="shared" si="4"/>
        <v>537.308</v>
      </c>
      <c r="S17" s="216">
        <f t="shared" si="5"/>
        <v>0.003736785396418509</v>
      </c>
      <c r="T17" s="217">
        <v>386.106</v>
      </c>
      <c r="U17" s="214">
        <v>278.525</v>
      </c>
      <c r="V17" s="213"/>
      <c r="W17" s="214"/>
      <c r="X17" s="213">
        <f t="shared" si="6"/>
        <v>664.631</v>
      </c>
      <c r="Y17" s="212">
        <f t="shared" si="7"/>
        <v>-0.19156945733798147</v>
      </c>
    </row>
    <row r="18" spans="1:25" ht="19.5" customHeight="1">
      <c r="A18" s="219" t="s">
        <v>289</v>
      </c>
      <c r="B18" s="217">
        <v>51.067</v>
      </c>
      <c r="C18" s="214">
        <v>5.033</v>
      </c>
      <c r="D18" s="213">
        <v>0</v>
      </c>
      <c r="E18" s="214">
        <v>0</v>
      </c>
      <c r="F18" s="213">
        <f t="shared" si="0"/>
        <v>56.1</v>
      </c>
      <c r="G18" s="216">
        <f t="shared" si="1"/>
        <v>0.0011292595579945237</v>
      </c>
      <c r="H18" s="217">
        <v>75.445</v>
      </c>
      <c r="I18" s="214">
        <v>0.105</v>
      </c>
      <c r="J18" s="213"/>
      <c r="K18" s="214"/>
      <c r="L18" s="213">
        <f t="shared" si="2"/>
        <v>75.55</v>
      </c>
      <c r="M18" s="218">
        <f t="shared" si="3"/>
        <v>-0.25744540039708796</v>
      </c>
      <c r="N18" s="217">
        <v>135.427</v>
      </c>
      <c r="O18" s="214">
        <v>9.938</v>
      </c>
      <c r="P18" s="213"/>
      <c r="Q18" s="214"/>
      <c r="R18" s="213">
        <f t="shared" si="4"/>
        <v>145.36499999999998</v>
      </c>
      <c r="S18" s="216">
        <f t="shared" si="5"/>
        <v>0.001010961700087057</v>
      </c>
      <c r="T18" s="217">
        <v>211.672</v>
      </c>
      <c r="U18" s="214">
        <v>2.669</v>
      </c>
      <c r="V18" s="213"/>
      <c r="W18" s="214"/>
      <c r="X18" s="213">
        <f t="shared" si="6"/>
        <v>214.341</v>
      </c>
      <c r="Y18" s="212">
        <f t="shared" si="7"/>
        <v>-0.32180497431662647</v>
      </c>
    </row>
    <row r="19" spans="1:25" ht="19.5" customHeight="1" thickBot="1">
      <c r="A19" s="219" t="s">
        <v>272</v>
      </c>
      <c r="B19" s="217">
        <v>693.3080000000001</v>
      </c>
      <c r="C19" s="214">
        <v>454.54200000000003</v>
      </c>
      <c r="D19" s="213">
        <v>625.791</v>
      </c>
      <c r="E19" s="214">
        <v>658.731</v>
      </c>
      <c r="F19" s="213">
        <f t="shared" si="0"/>
        <v>2432.3720000000003</v>
      </c>
      <c r="G19" s="216">
        <f t="shared" si="1"/>
        <v>0.04896219838856071</v>
      </c>
      <c r="H19" s="217">
        <v>184.926</v>
      </c>
      <c r="I19" s="214">
        <v>353.384</v>
      </c>
      <c r="J19" s="213">
        <v>1.2009999999999998</v>
      </c>
      <c r="K19" s="214">
        <v>0.2</v>
      </c>
      <c r="L19" s="213">
        <f t="shared" si="2"/>
        <v>539.711</v>
      </c>
      <c r="M19" s="218">
        <f t="shared" si="3"/>
        <v>3.5068045676297137</v>
      </c>
      <c r="N19" s="217">
        <v>2840.9180000000015</v>
      </c>
      <c r="O19" s="214">
        <v>1214.2189999999998</v>
      </c>
      <c r="P19" s="213">
        <v>1237.4700000000003</v>
      </c>
      <c r="Q19" s="214">
        <v>1178.698</v>
      </c>
      <c r="R19" s="213">
        <f t="shared" si="4"/>
        <v>6471.305000000002</v>
      </c>
      <c r="S19" s="216">
        <f t="shared" si="5"/>
        <v>0.04500561692692103</v>
      </c>
      <c r="T19" s="217">
        <v>544.4579999999999</v>
      </c>
      <c r="U19" s="214">
        <v>930.4499999999999</v>
      </c>
      <c r="V19" s="213">
        <v>2.121</v>
      </c>
      <c r="W19" s="214">
        <v>0.758</v>
      </c>
      <c r="X19" s="213">
        <f t="shared" si="6"/>
        <v>1477.787</v>
      </c>
      <c r="Y19" s="212">
        <f t="shared" si="7"/>
        <v>3.3790512435147972</v>
      </c>
    </row>
    <row r="20" spans="1:25" s="220" customFormat="1" ht="19.5" customHeight="1">
      <c r="A20" s="227" t="s">
        <v>56</v>
      </c>
      <c r="B20" s="224">
        <f>SUM(B21:B32)</f>
        <v>3515.221000000001</v>
      </c>
      <c r="C20" s="223">
        <f>SUM(C21:C32)</f>
        <v>4876.506</v>
      </c>
      <c r="D20" s="222">
        <f>SUM(D21:D32)</f>
        <v>72.333</v>
      </c>
      <c r="E20" s="223">
        <f>SUM(E21:E32)</f>
        <v>101.95100000000001</v>
      </c>
      <c r="F20" s="222">
        <f aca="true" t="shared" si="8" ref="F20:F57">SUM(B20:E20)</f>
        <v>8566.011</v>
      </c>
      <c r="G20" s="225">
        <f aca="true" t="shared" si="9" ref="G20:G57">F20/$F$9</f>
        <v>0.17242869510938016</v>
      </c>
      <c r="H20" s="224">
        <f>SUM(H21:H32)</f>
        <v>4266.2699999999995</v>
      </c>
      <c r="I20" s="223">
        <f>SUM(I21:I32)</f>
        <v>4642.1309999999985</v>
      </c>
      <c r="J20" s="222">
        <f>SUM(J21:J32)</f>
        <v>147.74</v>
      </c>
      <c r="K20" s="223">
        <f>SUM(K21:K32)</f>
        <v>398.503</v>
      </c>
      <c r="L20" s="222">
        <f aca="true" t="shared" si="10" ref="L20:L57">SUM(H20:K20)</f>
        <v>9454.643999999998</v>
      </c>
      <c r="M20" s="226">
        <f t="shared" si="3"/>
        <v>-0.09398904919106399</v>
      </c>
      <c r="N20" s="224">
        <f>SUM(N21:N32)</f>
        <v>10315.879000000003</v>
      </c>
      <c r="O20" s="223">
        <f>SUM(O21:O32)</f>
        <v>13243.270000000004</v>
      </c>
      <c r="P20" s="222">
        <f>SUM(P21:P32)</f>
        <v>515.37</v>
      </c>
      <c r="Q20" s="223">
        <f>SUM(Q21:Q32)</f>
        <v>196.591</v>
      </c>
      <c r="R20" s="222">
        <f aca="true" t="shared" si="11" ref="R20:R57">SUM(N20:Q20)</f>
        <v>24271.110000000004</v>
      </c>
      <c r="S20" s="225">
        <f aca="true" t="shared" si="12" ref="S20:S57">R20/$R$9</f>
        <v>0.16879690866852393</v>
      </c>
      <c r="T20" s="224">
        <f>SUM(T21:T32)</f>
        <v>10781.232999999998</v>
      </c>
      <c r="U20" s="223">
        <f>SUM(U21:U32)</f>
        <v>12855.279</v>
      </c>
      <c r="V20" s="222">
        <f>SUM(V21:V32)</f>
        <v>543.496</v>
      </c>
      <c r="W20" s="223">
        <f>SUM(W21:W32)</f>
        <v>875.501</v>
      </c>
      <c r="X20" s="222">
        <f aca="true" t="shared" si="13" ref="X20:X57">SUM(T20:W20)</f>
        <v>25055.509</v>
      </c>
      <c r="Y20" s="221">
        <f aca="true" t="shared" si="14" ref="Y20:Y57">IF(ISERROR(R20/X20-1),"         /0",IF(R20/X20&gt;5,"  *  ",(R20/X20-1)))</f>
        <v>-0.03130644841419883</v>
      </c>
    </row>
    <row r="21" spans="1:25" ht="19.5" customHeight="1">
      <c r="A21" s="234" t="s">
        <v>298</v>
      </c>
      <c r="B21" s="231">
        <v>704.588</v>
      </c>
      <c r="C21" s="229">
        <v>1302.691</v>
      </c>
      <c r="D21" s="230">
        <v>21.682</v>
      </c>
      <c r="E21" s="229">
        <v>0</v>
      </c>
      <c r="F21" s="230">
        <f t="shared" si="8"/>
        <v>2028.961</v>
      </c>
      <c r="G21" s="232">
        <f t="shared" si="9"/>
        <v>0.04084177543757801</v>
      </c>
      <c r="H21" s="231">
        <v>620.6689999999999</v>
      </c>
      <c r="I21" s="229">
        <v>1136.78</v>
      </c>
      <c r="J21" s="230"/>
      <c r="K21" s="229"/>
      <c r="L21" s="213">
        <f t="shared" si="10"/>
        <v>1757.4489999999998</v>
      </c>
      <c r="M21" s="233">
        <f t="shared" si="3"/>
        <v>0.15449210759458754</v>
      </c>
      <c r="N21" s="231">
        <v>2050.952</v>
      </c>
      <c r="O21" s="229">
        <v>4033.2530000000006</v>
      </c>
      <c r="P21" s="230">
        <v>285.221</v>
      </c>
      <c r="Q21" s="229"/>
      <c r="R21" s="230">
        <f t="shared" si="11"/>
        <v>6369.426000000001</v>
      </c>
      <c r="S21" s="232">
        <f t="shared" si="12"/>
        <v>0.04429708483843226</v>
      </c>
      <c r="T21" s="235">
        <v>1583.763</v>
      </c>
      <c r="U21" s="229">
        <v>3592.064</v>
      </c>
      <c r="V21" s="230"/>
      <c r="W21" s="229"/>
      <c r="X21" s="230">
        <f t="shared" si="13"/>
        <v>5175.826999999999</v>
      </c>
      <c r="Y21" s="228">
        <f t="shared" si="14"/>
        <v>0.23061029667336297</v>
      </c>
    </row>
    <row r="22" spans="1:25" ht="19.5" customHeight="1">
      <c r="A22" s="234" t="s">
        <v>297</v>
      </c>
      <c r="B22" s="231">
        <v>465.034</v>
      </c>
      <c r="C22" s="229">
        <v>894.9010000000001</v>
      </c>
      <c r="D22" s="230">
        <v>49.298</v>
      </c>
      <c r="E22" s="229">
        <v>0</v>
      </c>
      <c r="F22" s="230">
        <f t="shared" si="8"/>
        <v>1409.233</v>
      </c>
      <c r="G22" s="232">
        <f t="shared" si="9"/>
        <v>0.02836702022622632</v>
      </c>
      <c r="H22" s="231">
        <v>1006.6589999999999</v>
      </c>
      <c r="I22" s="229">
        <v>1308.6100000000001</v>
      </c>
      <c r="J22" s="230"/>
      <c r="K22" s="229">
        <v>0</v>
      </c>
      <c r="L22" s="230">
        <f t="shared" si="10"/>
        <v>2315.2690000000002</v>
      </c>
      <c r="M22" s="233">
        <f t="shared" si="3"/>
        <v>-0.3913307697723246</v>
      </c>
      <c r="N22" s="231">
        <v>1389.763</v>
      </c>
      <c r="O22" s="229">
        <v>2547.1330000000003</v>
      </c>
      <c r="P22" s="230">
        <v>49.298</v>
      </c>
      <c r="Q22" s="229">
        <v>51.963</v>
      </c>
      <c r="R22" s="230">
        <f t="shared" si="11"/>
        <v>4038.1570000000006</v>
      </c>
      <c r="S22" s="232">
        <f t="shared" si="12"/>
        <v>0.028083940879430752</v>
      </c>
      <c r="T22" s="235">
        <v>2211.14</v>
      </c>
      <c r="U22" s="229">
        <v>3672.5009999999997</v>
      </c>
      <c r="V22" s="230">
        <v>9.223</v>
      </c>
      <c r="W22" s="229">
        <v>0.2</v>
      </c>
      <c r="X22" s="230">
        <f t="shared" si="13"/>
        <v>5893.063999999999</v>
      </c>
      <c r="Y22" s="228">
        <f t="shared" si="14"/>
        <v>-0.314761047903094</v>
      </c>
    </row>
    <row r="23" spans="1:25" ht="19.5" customHeight="1">
      <c r="A23" s="234" t="s">
        <v>296</v>
      </c>
      <c r="B23" s="231">
        <v>557.2750000000001</v>
      </c>
      <c r="C23" s="229">
        <v>618.714</v>
      </c>
      <c r="D23" s="230">
        <v>0</v>
      </c>
      <c r="E23" s="229">
        <v>99.516</v>
      </c>
      <c r="F23" s="213">
        <f t="shared" si="8"/>
        <v>1275.505</v>
      </c>
      <c r="G23" s="232">
        <f t="shared" si="9"/>
        <v>0.025675155303383334</v>
      </c>
      <c r="H23" s="231">
        <v>730.13</v>
      </c>
      <c r="I23" s="229">
        <v>666.026</v>
      </c>
      <c r="J23" s="230"/>
      <c r="K23" s="229">
        <v>29.537</v>
      </c>
      <c r="L23" s="230">
        <f t="shared" si="10"/>
        <v>1425.693</v>
      </c>
      <c r="M23" s="233">
        <f t="shared" si="3"/>
        <v>-0.10534385733815055</v>
      </c>
      <c r="N23" s="231">
        <v>1672.9369999999997</v>
      </c>
      <c r="O23" s="229">
        <v>1671.6409999999998</v>
      </c>
      <c r="P23" s="230">
        <v>0</v>
      </c>
      <c r="Q23" s="229">
        <v>106.45700000000001</v>
      </c>
      <c r="R23" s="230">
        <f t="shared" si="11"/>
        <v>3451.0349999999994</v>
      </c>
      <c r="S23" s="232">
        <f t="shared" si="12"/>
        <v>0.024000716889622242</v>
      </c>
      <c r="T23" s="235">
        <v>1800.4209999999998</v>
      </c>
      <c r="U23" s="229">
        <v>1539.4859999999999</v>
      </c>
      <c r="V23" s="230"/>
      <c r="W23" s="229">
        <v>29.637</v>
      </c>
      <c r="X23" s="230">
        <f t="shared" si="13"/>
        <v>3369.544</v>
      </c>
      <c r="Y23" s="228">
        <f t="shared" si="14"/>
        <v>0.024184578091278608</v>
      </c>
    </row>
    <row r="24" spans="1:25" ht="19.5" customHeight="1">
      <c r="A24" s="234" t="s">
        <v>300</v>
      </c>
      <c r="B24" s="231">
        <v>507.005</v>
      </c>
      <c r="C24" s="229">
        <v>474.73</v>
      </c>
      <c r="D24" s="230">
        <v>0</v>
      </c>
      <c r="E24" s="229">
        <v>0</v>
      </c>
      <c r="F24" s="230">
        <f t="shared" si="8"/>
        <v>981.735</v>
      </c>
      <c r="G24" s="232">
        <f t="shared" si="9"/>
        <v>0.019761740323845877</v>
      </c>
      <c r="H24" s="231">
        <v>214.43699999999998</v>
      </c>
      <c r="I24" s="229">
        <v>234.558</v>
      </c>
      <c r="J24" s="230"/>
      <c r="K24" s="229"/>
      <c r="L24" s="230">
        <f t="shared" si="10"/>
        <v>448.995</v>
      </c>
      <c r="M24" s="233">
        <f aca="true" t="shared" si="15" ref="M24:M38">IF(ISERROR(F24/L24-1),"         /0",(F24/L24-1))</f>
        <v>1.1865165536364546</v>
      </c>
      <c r="N24" s="231">
        <v>1233.439</v>
      </c>
      <c r="O24" s="229">
        <v>1132.059</v>
      </c>
      <c r="P24" s="230">
        <v>0</v>
      </c>
      <c r="Q24" s="229">
        <v>0.6</v>
      </c>
      <c r="R24" s="230">
        <f t="shared" si="11"/>
        <v>2366.098</v>
      </c>
      <c r="S24" s="232">
        <f t="shared" si="12"/>
        <v>0.01645536722493438</v>
      </c>
      <c r="T24" s="235">
        <v>640.105</v>
      </c>
      <c r="U24" s="229">
        <v>632.54</v>
      </c>
      <c r="V24" s="230"/>
      <c r="W24" s="229"/>
      <c r="X24" s="230">
        <f t="shared" si="13"/>
        <v>1272.645</v>
      </c>
      <c r="Y24" s="228">
        <f t="shared" si="14"/>
        <v>0.859197183817954</v>
      </c>
    </row>
    <row r="25" spans="1:25" ht="19.5" customHeight="1">
      <c r="A25" s="234" t="s">
        <v>385</v>
      </c>
      <c r="B25" s="231">
        <v>42.185</v>
      </c>
      <c r="C25" s="229">
        <v>701.993</v>
      </c>
      <c r="D25" s="230">
        <v>0</v>
      </c>
      <c r="E25" s="229">
        <v>0</v>
      </c>
      <c r="F25" s="230">
        <f t="shared" si="8"/>
        <v>744.1780000000001</v>
      </c>
      <c r="G25" s="232">
        <f t="shared" si="9"/>
        <v>0.014979859524942045</v>
      </c>
      <c r="H25" s="231">
        <v>0</v>
      </c>
      <c r="I25" s="229">
        <v>600.633</v>
      </c>
      <c r="J25" s="230"/>
      <c r="K25" s="229">
        <v>22.833</v>
      </c>
      <c r="L25" s="230">
        <f t="shared" si="10"/>
        <v>623.466</v>
      </c>
      <c r="M25" s="233">
        <f t="shared" si="15"/>
        <v>0.1936144072010344</v>
      </c>
      <c r="N25" s="231">
        <v>42.185</v>
      </c>
      <c r="O25" s="229">
        <v>1423.834</v>
      </c>
      <c r="P25" s="230"/>
      <c r="Q25" s="229"/>
      <c r="R25" s="230">
        <f t="shared" si="11"/>
        <v>1466.019</v>
      </c>
      <c r="S25" s="232">
        <f t="shared" si="12"/>
        <v>0.010195638981872717</v>
      </c>
      <c r="T25" s="235">
        <v>0.042</v>
      </c>
      <c r="U25" s="229">
        <v>1264.53</v>
      </c>
      <c r="V25" s="230">
        <v>154.955</v>
      </c>
      <c r="W25" s="229">
        <v>43.391999999999996</v>
      </c>
      <c r="X25" s="230">
        <f t="shared" si="13"/>
        <v>1462.9189999999999</v>
      </c>
      <c r="Y25" s="228">
        <f t="shared" si="14"/>
        <v>0.0021190510205966184</v>
      </c>
    </row>
    <row r="26" spans="1:25" ht="19.5" customHeight="1">
      <c r="A26" s="234" t="s">
        <v>302</v>
      </c>
      <c r="B26" s="231">
        <v>274.284</v>
      </c>
      <c r="C26" s="229">
        <v>205.11599999999999</v>
      </c>
      <c r="D26" s="230">
        <v>0</v>
      </c>
      <c r="E26" s="229">
        <v>0</v>
      </c>
      <c r="F26" s="230">
        <f>SUM(B26:E26)</f>
        <v>479.4</v>
      </c>
      <c r="G26" s="232">
        <f>F26/$F$9</f>
        <v>0.009650036222862292</v>
      </c>
      <c r="H26" s="231">
        <v>644.011</v>
      </c>
      <c r="I26" s="229">
        <v>106.232</v>
      </c>
      <c r="J26" s="230"/>
      <c r="K26" s="229">
        <v>121.471</v>
      </c>
      <c r="L26" s="230">
        <f>SUM(H26:K26)</f>
        <v>871.7139999999999</v>
      </c>
      <c r="M26" s="233">
        <f>IF(ISERROR(F26/L26-1),"         /0",(F26/L26-1))</f>
        <v>-0.450048983955747</v>
      </c>
      <c r="N26" s="231">
        <v>870.245</v>
      </c>
      <c r="O26" s="229">
        <v>613.485</v>
      </c>
      <c r="P26" s="230">
        <v>67.578</v>
      </c>
      <c r="Q26" s="229">
        <v>7.29</v>
      </c>
      <c r="R26" s="230">
        <f>SUM(N26:Q26)</f>
        <v>1558.598</v>
      </c>
      <c r="S26" s="232">
        <f>R26/$R$9</f>
        <v>0.010839492889156862</v>
      </c>
      <c r="T26" s="235">
        <v>1663.7309999999998</v>
      </c>
      <c r="U26" s="229">
        <v>484.121</v>
      </c>
      <c r="V26" s="230">
        <v>22.209</v>
      </c>
      <c r="W26" s="229">
        <v>216.079</v>
      </c>
      <c r="X26" s="230">
        <f>SUM(T26:W26)</f>
        <v>2386.14</v>
      </c>
      <c r="Y26" s="228">
        <f>IF(ISERROR(R26/X26-1),"         /0",IF(R26/X26&gt;5,"  *  ",(R26/X26-1)))</f>
        <v>-0.34681200600132434</v>
      </c>
    </row>
    <row r="27" spans="1:25" ht="19.5" customHeight="1">
      <c r="A27" s="234" t="s">
        <v>299</v>
      </c>
      <c r="B27" s="231">
        <v>180.244</v>
      </c>
      <c r="C27" s="229">
        <v>178.414</v>
      </c>
      <c r="D27" s="230">
        <v>0</v>
      </c>
      <c r="E27" s="229">
        <v>0</v>
      </c>
      <c r="F27" s="230">
        <f t="shared" si="8"/>
        <v>358.658</v>
      </c>
      <c r="G27" s="232">
        <f t="shared" si="9"/>
        <v>0.007219571738880568</v>
      </c>
      <c r="H27" s="231">
        <v>64.657</v>
      </c>
      <c r="I27" s="229">
        <v>70.605</v>
      </c>
      <c r="J27" s="230"/>
      <c r="K27" s="229"/>
      <c r="L27" s="230">
        <f t="shared" si="10"/>
        <v>135.262</v>
      </c>
      <c r="M27" s="233">
        <f t="shared" si="15"/>
        <v>1.651579896792891</v>
      </c>
      <c r="N27" s="231">
        <v>575.2850000000001</v>
      </c>
      <c r="O27" s="229">
        <v>438.26300000000003</v>
      </c>
      <c r="P27" s="230"/>
      <c r="Q27" s="229"/>
      <c r="R27" s="230">
        <f t="shared" si="11"/>
        <v>1013.5480000000001</v>
      </c>
      <c r="S27" s="232">
        <f t="shared" si="12"/>
        <v>0.007048864645546293</v>
      </c>
      <c r="T27" s="235">
        <v>387.287</v>
      </c>
      <c r="U27" s="229">
        <v>477.13000000000005</v>
      </c>
      <c r="V27" s="230"/>
      <c r="W27" s="229"/>
      <c r="X27" s="230">
        <f t="shared" si="13"/>
        <v>864.417</v>
      </c>
      <c r="Y27" s="228">
        <f t="shared" si="14"/>
        <v>0.17252205821958633</v>
      </c>
    </row>
    <row r="28" spans="1:25" ht="19.5" customHeight="1">
      <c r="A28" s="234" t="s">
        <v>305</v>
      </c>
      <c r="B28" s="231">
        <v>148.001</v>
      </c>
      <c r="C28" s="229">
        <v>5.181</v>
      </c>
      <c r="D28" s="230">
        <v>0</v>
      </c>
      <c r="E28" s="229">
        <v>0</v>
      </c>
      <c r="F28" s="230">
        <f t="shared" si="8"/>
        <v>153.18200000000002</v>
      </c>
      <c r="G28" s="232">
        <f t="shared" si="9"/>
        <v>0.0030834623460377387</v>
      </c>
      <c r="H28" s="231">
        <v>164.86</v>
      </c>
      <c r="I28" s="229">
        <v>23.927</v>
      </c>
      <c r="J28" s="230"/>
      <c r="K28" s="229"/>
      <c r="L28" s="230">
        <f t="shared" si="10"/>
        <v>188.787</v>
      </c>
      <c r="M28" s="233">
        <f t="shared" si="15"/>
        <v>-0.1885987912303283</v>
      </c>
      <c r="N28" s="231">
        <v>583.6890000000001</v>
      </c>
      <c r="O28" s="229">
        <v>180.62599999999998</v>
      </c>
      <c r="P28" s="230">
        <v>0</v>
      </c>
      <c r="Q28" s="229">
        <v>8.286</v>
      </c>
      <c r="R28" s="230">
        <f t="shared" si="11"/>
        <v>772.601</v>
      </c>
      <c r="S28" s="232">
        <f t="shared" si="12"/>
        <v>0.005373164244824824</v>
      </c>
      <c r="T28" s="235">
        <v>457.43500000000006</v>
      </c>
      <c r="U28" s="229">
        <v>108.88499999999999</v>
      </c>
      <c r="V28" s="230"/>
      <c r="W28" s="229"/>
      <c r="X28" s="230">
        <f t="shared" si="13"/>
        <v>566.32</v>
      </c>
      <c r="Y28" s="228">
        <f t="shared" si="14"/>
        <v>0.3642481282667043</v>
      </c>
    </row>
    <row r="29" spans="1:25" ht="19.5" customHeight="1">
      <c r="A29" s="234" t="s">
        <v>386</v>
      </c>
      <c r="B29" s="231">
        <v>0</v>
      </c>
      <c r="C29" s="229">
        <v>141.58</v>
      </c>
      <c r="D29" s="230">
        <v>0</v>
      </c>
      <c r="E29" s="229">
        <v>0</v>
      </c>
      <c r="F29" s="230">
        <f t="shared" si="8"/>
        <v>141.58</v>
      </c>
      <c r="G29" s="232">
        <f t="shared" si="9"/>
        <v>0.0028499210021544503</v>
      </c>
      <c r="H29" s="231">
        <v>55.055</v>
      </c>
      <c r="I29" s="229">
        <v>4.177</v>
      </c>
      <c r="J29" s="230"/>
      <c r="K29" s="229"/>
      <c r="L29" s="230">
        <f t="shared" si="10"/>
        <v>59.232</v>
      </c>
      <c r="M29" s="233">
        <f t="shared" si="15"/>
        <v>1.3902620205294438</v>
      </c>
      <c r="N29" s="231">
        <v>93.245</v>
      </c>
      <c r="O29" s="229">
        <v>275.67100000000005</v>
      </c>
      <c r="P29" s="230"/>
      <c r="Q29" s="229"/>
      <c r="R29" s="230">
        <f t="shared" si="11"/>
        <v>368.91600000000005</v>
      </c>
      <c r="S29" s="232">
        <f t="shared" si="12"/>
        <v>0.0025656791287401843</v>
      </c>
      <c r="T29" s="235">
        <v>59.462999999999994</v>
      </c>
      <c r="U29" s="229">
        <v>113.56700000000001</v>
      </c>
      <c r="V29" s="230"/>
      <c r="W29" s="229"/>
      <c r="X29" s="230">
        <f t="shared" si="13"/>
        <v>173.03</v>
      </c>
      <c r="Y29" s="228">
        <f t="shared" si="14"/>
        <v>1.1320927006877421</v>
      </c>
    </row>
    <row r="30" spans="1:25" ht="19.5" customHeight="1">
      <c r="A30" s="234" t="s">
        <v>301</v>
      </c>
      <c r="B30" s="231">
        <v>27.561</v>
      </c>
      <c r="C30" s="229">
        <v>111.845</v>
      </c>
      <c r="D30" s="230">
        <v>0</v>
      </c>
      <c r="E30" s="229">
        <v>0</v>
      </c>
      <c r="F30" s="230">
        <f t="shared" si="8"/>
        <v>139.406</v>
      </c>
      <c r="G30" s="232">
        <f t="shared" si="9"/>
        <v>0.0028061596781066766</v>
      </c>
      <c r="H30" s="231">
        <v>69.66900000000001</v>
      </c>
      <c r="I30" s="229">
        <v>86.672</v>
      </c>
      <c r="J30" s="230"/>
      <c r="K30" s="229"/>
      <c r="L30" s="230">
        <f t="shared" si="10"/>
        <v>156.341</v>
      </c>
      <c r="M30" s="233">
        <f t="shared" si="15"/>
        <v>-0.10832091389974485</v>
      </c>
      <c r="N30" s="231">
        <v>59.62</v>
      </c>
      <c r="O30" s="229">
        <v>217.351</v>
      </c>
      <c r="P30" s="230">
        <v>0</v>
      </c>
      <c r="Q30" s="229">
        <v>7.317</v>
      </c>
      <c r="R30" s="230">
        <f t="shared" si="11"/>
        <v>284.288</v>
      </c>
      <c r="S30" s="232">
        <f t="shared" si="12"/>
        <v>0.0019771215890644193</v>
      </c>
      <c r="T30" s="235">
        <v>124.446</v>
      </c>
      <c r="U30" s="229">
        <v>179.94899999999998</v>
      </c>
      <c r="V30" s="230"/>
      <c r="W30" s="229"/>
      <c r="X30" s="230">
        <f t="shared" si="13"/>
        <v>304.395</v>
      </c>
      <c r="Y30" s="228">
        <f t="shared" si="14"/>
        <v>-0.06605561852198616</v>
      </c>
    </row>
    <row r="31" spans="1:25" ht="19.5" customHeight="1">
      <c r="A31" s="234" t="s">
        <v>306</v>
      </c>
      <c r="B31" s="231">
        <v>32.039</v>
      </c>
      <c r="C31" s="229">
        <v>0</v>
      </c>
      <c r="D31" s="230">
        <v>0</v>
      </c>
      <c r="E31" s="229">
        <v>0</v>
      </c>
      <c r="F31" s="230">
        <f t="shared" si="8"/>
        <v>32.039</v>
      </c>
      <c r="G31" s="232">
        <f t="shared" si="9"/>
        <v>0.0006449259710977994</v>
      </c>
      <c r="H31" s="231">
        <v>28.064</v>
      </c>
      <c r="I31" s="229">
        <v>1.786</v>
      </c>
      <c r="J31" s="230"/>
      <c r="K31" s="229"/>
      <c r="L31" s="230">
        <f t="shared" si="10"/>
        <v>29.85</v>
      </c>
      <c r="M31" s="233">
        <f t="shared" si="15"/>
        <v>0.07333333333333325</v>
      </c>
      <c r="N31" s="231">
        <v>88.83800000000001</v>
      </c>
      <c r="O31" s="229">
        <v>0.173</v>
      </c>
      <c r="P31" s="230">
        <v>0</v>
      </c>
      <c r="Q31" s="229">
        <v>0</v>
      </c>
      <c r="R31" s="230">
        <f t="shared" si="11"/>
        <v>89.01100000000001</v>
      </c>
      <c r="S31" s="232">
        <f t="shared" si="12"/>
        <v>0.0006190397405596193</v>
      </c>
      <c r="T31" s="235">
        <v>73.17500000000001</v>
      </c>
      <c r="U31" s="229">
        <v>3.927</v>
      </c>
      <c r="V31" s="230"/>
      <c r="W31" s="229"/>
      <c r="X31" s="230">
        <f t="shared" si="13"/>
        <v>77.10200000000002</v>
      </c>
      <c r="Y31" s="228">
        <f t="shared" si="14"/>
        <v>0.15445773131695661</v>
      </c>
    </row>
    <row r="32" spans="1:25" ht="19.5" customHeight="1" thickBot="1">
      <c r="A32" s="234" t="s">
        <v>272</v>
      </c>
      <c r="B32" s="231">
        <v>577.005</v>
      </c>
      <c r="C32" s="229">
        <v>241.34099999999998</v>
      </c>
      <c r="D32" s="230">
        <v>1.353</v>
      </c>
      <c r="E32" s="229">
        <v>2.435</v>
      </c>
      <c r="F32" s="230">
        <f t="shared" si="8"/>
        <v>822.1339999999999</v>
      </c>
      <c r="G32" s="232">
        <f t="shared" si="9"/>
        <v>0.016549067334265054</v>
      </c>
      <c r="H32" s="231">
        <v>668.0590000000001</v>
      </c>
      <c r="I32" s="229">
        <v>402.12500000000006</v>
      </c>
      <c r="J32" s="230">
        <v>147.74</v>
      </c>
      <c r="K32" s="229">
        <v>224.66199999999998</v>
      </c>
      <c r="L32" s="230">
        <f t="shared" si="10"/>
        <v>1442.5860000000002</v>
      </c>
      <c r="M32" s="233">
        <f>IF(ISERROR(F32/L32-1),"         /0",(F32/L32-1))</f>
        <v>-0.43009706180428775</v>
      </c>
      <c r="N32" s="231">
        <v>1655.681</v>
      </c>
      <c r="O32" s="229">
        <v>709.7810000000002</v>
      </c>
      <c r="P32" s="230">
        <v>113.27300000000001</v>
      </c>
      <c r="Q32" s="229">
        <v>14.678</v>
      </c>
      <c r="R32" s="230">
        <f t="shared" si="11"/>
        <v>2493.4130000000005</v>
      </c>
      <c r="S32" s="232">
        <f t="shared" si="12"/>
        <v>0.017340797616339353</v>
      </c>
      <c r="T32" s="235">
        <v>1780.225</v>
      </c>
      <c r="U32" s="229">
        <v>786.579</v>
      </c>
      <c r="V32" s="230">
        <v>357.1089999999999</v>
      </c>
      <c r="W32" s="229">
        <v>586.193</v>
      </c>
      <c r="X32" s="230">
        <f t="shared" si="13"/>
        <v>3510.1059999999998</v>
      </c>
      <c r="Y32" s="228">
        <f t="shared" si="14"/>
        <v>-0.2896473781703457</v>
      </c>
    </row>
    <row r="33" spans="1:25" s="220" customFormat="1" ht="19.5" customHeight="1">
      <c r="A33" s="227" t="s">
        <v>55</v>
      </c>
      <c r="B33" s="224">
        <f>SUM(B34:B42)</f>
        <v>1372.971</v>
      </c>
      <c r="C33" s="223">
        <f>SUM(C34:C42)</f>
        <v>1746.972</v>
      </c>
      <c r="D33" s="222">
        <f>SUM(D34:D42)</f>
        <v>0</v>
      </c>
      <c r="E33" s="223">
        <f>SUM(E34:E42)</f>
        <v>0</v>
      </c>
      <c r="F33" s="222">
        <f t="shared" si="8"/>
        <v>3119.943</v>
      </c>
      <c r="G33" s="225">
        <f t="shared" si="9"/>
        <v>0.06280259274773811</v>
      </c>
      <c r="H33" s="224">
        <f>SUM(H34:H42)</f>
        <v>2881.27</v>
      </c>
      <c r="I33" s="294">
        <f>SUM(I34:I42)</f>
        <v>1758.5859999999998</v>
      </c>
      <c r="J33" s="222">
        <f>SUM(J34:J42)</f>
        <v>0</v>
      </c>
      <c r="K33" s="223">
        <f>SUM(K34:K42)</f>
        <v>0</v>
      </c>
      <c r="L33" s="222">
        <f t="shared" si="10"/>
        <v>4639.856</v>
      </c>
      <c r="M33" s="226">
        <f t="shared" si="15"/>
        <v>-0.3275776230986478</v>
      </c>
      <c r="N33" s="224">
        <f>SUM(N34:N42)</f>
        <v>4357.218</v>
      </c>
      <c r="O33" s="223">
        <f>SUM(O34:O42)</f>
        <v>4304.294</v>
      </c>
      <c r="P33" s="222">
        <f>SUM(P34:P42)</f>
        <v>97.468</v>
      </c>
      <c r="Q33" s="223">
        <f>SUM(Q34:Q42)</f>
        <v>12.109</v>
      </c>
      <c r="R33" s="222">
        <f t="shared" si="11"/>
        <v>8771.089</v>
      </c>
      <c r="S33" s="225">
        <f t="shared" si="12"/>
        <v>0.060999793946650754</v>
      </c>
      <c r="T33" s="224">
        <f>SUM(T34:T42)</f>
        <v>8673.478000000001</v>
      </c>
      <c r="U33" s="223">
        <f>SUM(U34:U42)</f>
        <v>4586.005999999999</v>
      </c>
      <c r="V33" s="222">
        <f>SUM(V34:V42)</f>
        <v>610.775</v>
      </c>
      <c r="W33" s="223">
        <f>SUM(W34:W42)</f>
        <v>5.879</v>
      </c>
      <c r="X33" s="222">
        <f t="shared" si="13"/>
        <v>13876.138</v>
      </c>
      <c r="Y33" s="221">
        <f t="shared" si="14"/>
        <v>-0.36790128492524365</v>
      </c>
    </row>
    <row r="34" spans="1:25" ht="19.5" customHeight="1">
      <c r="A34" s="234" t="s">
        <v>311</v>
      </c>
      <c r="B34" s="231">
        <v>478.529</v>
      </c>
      <c r="C34" s="229">
        <v>700.848</v>
      </c>
      <c r="D34" s="230">
        <v>0</v>
      </c>
      <c r="E34" s="229">
        <v>0</v>
      </c>
      <c r="F34" s="230">
        <f t="shared" si="8"/>
        <v>1179.377</v>
      </c>
      <c r="G34" s="232">
        <f t="shared" si="9"/>
        <v>0.02374015596664719</v>
      </c>
      <c r="H34" s="231">
        <v>420.337</v>
      </c>
      <c r="I34" s="277">
        <v>744.873</v>
      </c>
      <c r="J34" s="230"/>
      <c r="K34" s="229"/>
      <c r="L34" s="230">
        <f t="shared" si="10"/>
        <v>1165.21</v>
      </c>
      <c r="M34" s="233">
        <f t="shared" si="15"/>
        <v>0.012158323392349901</v>
      </c>
      <c r="N34" s="231">
        <v>1516.3170000000002</v>
      </c>
      <c r="O34" s="229">
        <v>1602.399</v>
      </c>
      <c r="P34" s="230"/>
      <c r="Q34" s="229"/>
      <c r="R34" s="230">
        <f t="shared" si="11"/>
        <v>3118.7160000000003</v>
      </c>
      <c r="S34" s="232">
        <f t="shared" si="12"/>
        <v>0.021689556835886956</v>
      </c>
      <c r="T34" s="231">
        <v>1175.93</v>
      </c>
      <c r="U34" s="229">
        <v>2080.5969999999998</v>
      </c>
      <c r="V34" s="230"/>
      <c r="W34" s="229"/>
      <c r="X34" s="213">
        <f t="shared" si="13"/>
        <v>3256.527</v>
      </c>
      <c r="Y34" s="228">
        <f t="shared" si="14"/>
        <v>-0.04231839625466016</v>
      </c>
    </row>
    <row r="35" spans="1:25" ht="19.5" customHeight="1">
      <c r="A35" s="234" t="s">
        <v>387</v>
      </c>
      <c r="B35" s="231">
        <v>511.676</v>
      </c>
      <c r="C35" s="229">
        <v>41.539</v>
      </c>
      <c r="D35" s="230">
        <v>0</v>
      </c>
      <c r="E35" s="229">
        <v>0</v>
      </c>
      <c r="F35" s="230">
        <f t="shared" si="8"/>
        <v>553.215</v>
      </c>
      <c r="G35" s="232">
        <f t="shared" si="9"/>
        <v>0.011135888170694126</v>
      </c>
      <c r="H35" s="231">
        <v>1076.481</v>
      </c>
      <c r="I35" s="277">
        <v>123.146</v>
      </c>
      <c r="J35" s="230"/>
      <c r="K35" s="229"/>
      <c r="L35" s="230">
        <f t="shared" si="10"/>
        <v>1199.627</v>
      </c>
      <c r="M35" s="233">
        <f t="shared" si="15"/>
        <v>-0.538844157392256</v>
      </c>
      <c r="N35" s="231">
        <v>1595.547</v>
      </c>
      <c r="O35" s="229">
        <v>197.13299999999998</v>
      </c>
      <c r="P35" s="230">
        <v>96.968</v>
      </c>
      <c r="Q35" s="229">
        <v>11.984</v>
      </c>
      <c r="R35" s="230">
        <f t="shared" si="11"/>
        <v>1901.632</v>
      </c>
      <c r="S35" s="232">
        <f t="shared" si="12"/>
        <v>0.013225171944140274</v>
      </c>
      <c r="T35" s="231">
        <v>3302.3869999999997</v>
      </c>
      <c r="U35" s="229">
        <v>265.471</v>
      </c>
      <c r="V35" s="230">
        <v>610.775</v>
      </c>
      <c r="W35" s="229">
        <v>5.879</v>
      </c>
      <c r="X35" s="213">
        <f t="shared" si="13"/>
        <v>4184.512</v>
      </c>
      <c r="Y35" s="228">
        <f t="shared" si="14"/>
        <v>-0.5455546548797088</v>
      </c>
    </row>
    <row r="36" spans="1:25" ht="19.5" customHeight="1">
      <c r="A36" s="234" t="s">
        <v>314</v>
      </c>
      <c r="B36" s="231">
        <v>145.25099999999998</v>
      </c>
      <c r="C36" s="229">
        <v>261.566</v>
      </c>
      <c r="D36" s="230">
        <v>0</v>
      </c>
      <c r="E36" s="229">
        <v>0</v>
      </c>
      <c r="F36" s="213">
        <f t="shared" si="8"/>
        <v>406.81699999999995</v>
      </c>
      <c r="G36" s="232">
        <f t="shared" si="9"/>
        <v>0.00818898370061779</v>
      </c>
      <c r="H36" s="231">
        <v>104.67699999999999</v>
      </c>
      <c r="I36" s="277">
        <v>290.00199999999995</v>
      </c>
      <c r="J36" s="230"/>
      <c r="K36" s="229"/>
      <c r="L36" s="213">
        <f t="shared" si="10"/>
        <v>394.679</v>
      </c>
      <c r="M36" s="233">
        <f t="shared" si="15"/>
        <v>0.030754106501739376</v>
      </c>
      <c r="N36" s="231">
        <v>465.19999999999993</v>
      </c>
      <c r="O36" s="229">
        <v>662.9639999999999</v>
      </c>
      <c r="P36" s="230"/>
      <c r="Q36" s="229"/>
      <c r="R36" s="230">
        <f t="shared" si="11"/>
        <v>1128.1639999999998</v>
      </c>
      <c r="S36" s="232">
        <f t="shared" si="12"/>
        <v>0.007845978023712823</v>
      </c>
      <c r="T36" s="231">
        <v>336.614</v>
      </c>
      <c r="U36" s="229">
        <v>715.653</v>
      </c>
      <c r="V36" s="230"/>
      <c r="W36" s="229"/>
      <c r="X36" s="213">
        <f t="shared" si="13"/>
        <v>1052.267</v>
      </c>
      <c r="Y36" s="228">
        <f t="shared" si="14"/>
        <v>0.07212713123190184</v>
      </c>
    </row>
    <row r="37" spans="1:25" ht="19.5" customHeight="1">
      <c r="A37" s="234" t="s">
        <v>315</v>
      </c>
      <c r="B37" s="231">
        <v>25.291</v>
      </c>
      <c r="C37" s="229">
        <v>209.31</v>
      </c>
      <c r="D37" s="230">
        <v>0</v>
      </c>
      <c r="E37" s="229">
        <v>0</v>
      </c>
      <c r="F37" s="213">
        <f t="shared" si="8"/>
        <v>234.601</v>
      </c>
      <c r="G37" s="232">
        <f t="shared" si="9"/>
        <v>0.0047223782810173484</v>
      </c>
      <c r="H37" s="231">
        <v>7.02</v>
      </c>
      <c r="I37" s="277">
        <v>198.836</v>
      </c>
      <c r="J37" s="230"/>
      <c r="K37" s="229"/>
      <c r="L37" s="213">
        <f t="shared" si="10"/>
        <v>205.85600000000002</v>
      </c>
      <c r="M37" s="233">
        <f t="shared" si="15"/>
        <v>0.13963644489351767</v>
      </c>
      <c r="N37" s="231">
        <v>44.58200000000001</v>
      </c>
      <c r="O37" s="229">
        <v>619.933</v>
      </c>
      <c r="P37" s="230"/>
      <c r="Q37" s="229"/>
      <c r="R37" s="230">
        <f t="shared" si="11"/>
        <v>664.515</v>
      </c>
      <c r="S37" s="232">
        <f t="shared" si="12"/>
        <v>0.00462146468636433</v>
      </c>
      <c r="T37" s="231">
        <v>15.545</v>
      </c>
      <c r="U37" s="229">
        <v>564.0840000000001</v>
      </c>
      <c r="V37" s="230"/>
      <c r="W37" s="229"/>
      <c r="X37" s="213">
        <f t="shared" si="13"/>
        <v>579.629</v>
      </c>
      <c r="Y37" s="228">
        <f t="shared" si="14"/>
        <v>0.14644884917766365</v>
      </c>
    </row>
    <row r="38" spans="1:25" ht="19.5" customHeight="1">
      <c r="A38" s="234" t="s">
        <v>312</v>
      </c>
      <c r="B38" s="231">
        <v>13.468</v>
      </c>
      <c r="C38" s="229">
        <v>201.77</v>
      </c>
      <c r="D38" s="230">
        <v>0</v>
      </c>
      <c r="E38" s="229">
        <v>0</v>
      </c>
      <c r="F38" s="230">
        <f t="shared" si="8"/>
        <v>215.238</v>
      </c>
      <c r="G38" s="232">
        <f t="shared" si="9"/>
        <v>0.004332612633576208</v>
      </c>
      <c r="H38" s="231">
        <v>26.834000000000003</v>
      </c>
      <c r="I38" s="277">
        <v>206.77</v>
      </c>
      <c r="J38" s="230"/>
      <c r="K38" s="229"/>
      <c r="L38" s="230">
        <f t="shared" si="10"/>
        <v>233.604</v>
      </c>
      <c r="M38" s="233">
        <f t="shared" si="15"/>
        <v>-0.07862022910566602</v>
      </c>
      <c r="N38" s="231">
        <v>52.759</v>
      </c>
      <c r="O38" s="229">
        <v>395.246</v>
      </c>
      <c r="P38" s="230"/>
      <c r="Q38" s="229"/>
      <c r="R38" s="230">
        <f t="shared" si="11"/>
        <v>448.005</v>
      </c>
      <c r="S38" s="232">
        <f t="shared" si="12"/>
        <v>0.0031157149000619272</v>
      </c>
      <c r="T38" s="231">
        <v>60.97500000000001</v>
      </c>
      <c r="U38" s="229">
        <v>513.78</v>
      </c>
      <c r="V38" s="230"/>
      <c r="W38" s="229"/>
      <c r="X38" s="213">
        <f t="shared" si="13"/>
        <v>574.755</v>
      </c>
      <c r="Y38" s="228">
        <f t="shared" si="14"/>
        <v>-0.22052874703134384</v>
      </c>
    </row>
    <row r="39" spans="1:25" ht="19.5" customHeight="1">
      <c r="A39" s="234" t="s">
        <v>317</v>
      </c>
      <c r="B39" s="231">
        <v>105.806</v>
      </c>
      <c r="C39" s="229">
        <v>103.57300000000001</v>
      </c>
      <c r="D39" s="230">
        <v>0</v>
      </c>
      <c r="E39" s="229">
        <v>0</v>
      </c>
      <c r="F39" s="230">
        <f>SUM(B39:E39)</f>
        <v>209.37900000000002</v>
      </c>
      <c r="G39" s="232">
        <f>F39/$F$9</f>
        <v>0.004214674456209187</v>
      </c>
      <c r="H39" s="231">
        <v>621.8090000000001</v>
      </c>
      <c r="I39" s="277">
        <v>0</v>
      </c>
      <c r="J39" s="230"/>
      <c r="K39" s="229"/>
      <c r="L39" s="230">
        <f>SUM(H39:K39)</f>
        <v>621.8090000000001</v>
      </c>
      <c r="M39" s="233">
        <f>IF(ISERROR(F39/L39-1),"         /0",(F39/L39-1))</f>
        <v>-0.663274413847339</v>
      </c>
      <c r="N39" s="231">
        <v>359.13399999999996</v>
      </c>
      <c r="O39" s="229">
        <v>315.374</v>
      </c>
      <c r="P39" s="230"/>
      <c r="Q39" s="229"/>
      <c r="R39" s="230">
        <f>SUM(N39:Q39)</f>
        <v>674.508</v>
      </c>
      <c r="S39" s="232">
        <f>R39/$R$9</f>
        <v>0.004690962435265166</v>
      </c>
      <c r="T39" s="231">
        <v>2267.4880000000003</v>
      </c>
      <c r="U39" s="229">
        <v>0</v>
      </c>
      <c r="V39" s="230"/>
      <c r="W39" s="229"/>
      <c r="X39" s="213">
        <f>SUM(T39:W39)</f>
        <v>2267.4880000000003</v>
      </c>
      <c r="Y39" s="228">
        <f>IF(ISERROR(R39/X39-1),"         /0",IF(R39/X39&gt;5,"  *  ",(R39/X39-1)))</f>
        <v>-0.7025307300413497</v>
      </c>
    </row>
    <row r="40" spans="1:25" ht="19.5" customHeight="1">
      <c r="A40" s="234" t="s">
        <v>316</v>
      </c>
      <c r="B40" s="231">
        <v>18.667</v>
      </c>
      <c r="C40" s="229">
        <v>121.475</v>
      </c>
      <c r="D40" s="230">
        <v>0</v>
      </c>
      <c r="E40" s="229">
        <v>0</v>
      </c>
      <c r="F40" s="230">
        <f>SUM(B40:E40)</f>
        <v>140.142</v>
      </c>
      <c r="G40" s="232">
        <f>F40/$F$9</f>
        <v>0.0028209749193666405</v>
      </c>
      <c r="H40" s="231">
        <v>14.78</v>
      </c>
      <c r="I40" s="277">
        <v>78.743</v>
      </c>
      <c r="J40" s="230"/>
      <c r="K40" s="229"/>
      <c r="L40" s="230">
        <f>SUM(H40:K40)</f>
        <v>93.523</v>
      </c>
      <c r="M40" s="233">
        <f>IF(ISERROR(F40/L40-1),"         /0",(F40/L40-1))</f>
        <v>0.4984763106401635</v>
      </c>
      <c r="N40" s="231">
        <v>49.813</v>
      </c>
      <c r="O40" s="229">
        <v>281.50600000000003</v>
      </c>
      <c r="P40" s="230"/>
      <c r="Q40" s="229"/>
      <c r="R40" s="230">
        <f>SUM(N40:Q40)</f>
        <v>331.319</v>
      </c>
      <c r="S40" s="232">
        <f>R40/$R$9</f>
        <v>0.002304205410595011</v>
      </c>
      <c r="T40" s="231">
        <v>32.996</v>
      </c>
      <c r="U40" s="229">
        <v>187.115</v>
      </c>
      <c r="V40" s="230"/>
      <c r="W40" s="229"/>
      <c r="X40" s="213">
        <f>SUM(T40:W40)</f>
        <v>220.11100000000002</v>
      </c>
      <c r="Y40" s="228">
        <f>IF(ISERROR(R40/X40-1),"         /0",IF(R40/X40&gt;5,"  *  ",(R40/X40-1)))</f>
        <v>0.5052359945663778</v>
      </c>
    </row>
    <row r="41" spans="1:25" ht="19.5" customHeight="1">
      <c r="A41" s="234" t="s">
        <v>313</v>
      </c>
      <c r="B41" s="231">
        <v>15.303</v>
      </c>
      <c r="C41" s="229">
        <v>48.294</v>
      </c>
      <c r="D41" s="230">
        <v>0</v>
      </c>
      <c r="E41" s="229">
        <v>0</v>
      </c>
      <c r="F41" s="230">
        <f t="shared" si="8"/>
        <v>63.596999999999994</v>
      </c>
      <c r="G41" s="232">
        <f t="shared" si="9"/>
        <v>0.001280169698926519</v>
      </c>
      <c r="H41" s="231">
        <v>4.969</v>
      </c>
      <c r="I41" s="277">
        <v>60.163</v>
      </c>
      <c r="J41" s="230"/>
      <c r="K41" s="229"/>
      <c r="L41" s="230">
        <f t="shared" si="10"/>
        <v>65.13199999999999</v>
      </c>
      <c r="M41" s="233" t="s">
        <v>46</v>
      </c>
      <c r="N41" s="231">
        <v>50.55499999999999</v>
      </c>
      <c r="O41" s="229">
        <v>88.23</v>
      </c>
      <c r="P41" s="230"/>
      <c r="Q41" s="229"/>
      <c r="R41" s="230">
        <f t="shared" si="11"/>
        <v>138.785</v>
      </c>
      <c r="S41" s="232">
        <f t="shared" si="12"/>
        <v>0.0009652001482240033</v>
      </c>
      <c r="T41" s="231">
        <v>15.062000000000001</v>
      </c>
      <c r="U41" s="229">
        <v>101.92599999999999</v>
      </c>
      <c r="V41" s="230"/>
      <c r="W41" s="229"/>
      <c r="X41" s="213">
        <f t="shared" si="13"/>
        <v>116.98799999999999</v>
      </c>
      <c r="Y41" s="228">
        <f t="shared" si="14"/>
        <v>0.18631825486374676</v>
      </c>
    </row>
    <row r="42" spans="1:25" ht="19.5" customHeight="1" thickBot="1">
      <c r="A42" s="234" t="s">
        <v>272</v>
      </c>
      <c r="B42" s="231">
        <v>58.980000000000004</v>
      </c>
      <c r="C42" s="229">
        <v>58.59700000000001</v>
      </c>
      <c r="D42" s="230">
        <v>0</v>
      </c>
      <c r="E42" s="229">
        <v>0</v>
      </c>
      <c r="F42" s="230">
        <f t="shared" si="8"/>
        <v>117.57700000000001</v>
      </c>
      <c r="G42" s="232">
        <f t="shared" si="9"/>
        <v>0.0023667549206831035</v>
      </c>
      <c r="H42" s="231">
        <v>604.3629999999998</v>
      </c>
      <c r="I42" s="277">
        <v>56.053</v>
      </c>
      <c r="J42" s="230">
        <v>0</v>
      </c>
      <c r="K42" s="229"/>
      <c r="L42" s="230">
        <f t="shared" si="10"/>
        <v>660.4159999999998</v>
      </c>
      <c r="M42" s="233" t="s">
        <v>46</v>
      </c>
      <c r="N42" s="231">
        <v>223.311</v>
      </c>
      <c r="O42" s="229">
        <v>141.50900000000001</v>
      </c>
      <c r="P42" s="230">
        <v>0.5</v>
      </c>
      <c r="Q42" s="229">
        <v>0.125</v>
      </c>
      <c r="R42" s="230">
        <f t="shared" si="11"/>
        <v>365.44500000000005</v>
      </c>
      <c r="S42" s="232">
        <f t="shared" si="12"/>
        <v>0.0025415395624002663</v>
      </c>
      <c r="T42" s="231">
        <v>1466.4810000000004</v>
      </c>
      <c r="U42" s="229">
        <v>157.38</v>
      </c>
      <c r="V42" s="230">
        <v>0</v>
      </c>
      <c r="W42" s="229">
        <v>0</v>
      </c>
      <c r="X42" s="213">
        <f t="shared" si="13"/>
        <v>1623.8610000000003</v>
      </c>
      <c r="Y42" s="228">
        <f t="shared" si="14"/>
        <v>-0.7749530286151339</v>
      </c>
    </row>
    <row r="43" spans="1:25" s="220" customFormat="1" ht="19.5" customHeight="1">
      <c r="A43" s="227" t="s">
        <v>54</v>
      </c>
      <c r="B43" s="224">
        <f>SUM(B44:B53)</f>
        <v>2820.0280000000002</v>
      </c>
      <c r="C43" s="223">
        <f>SUM(C44:C53)</f>
        <v>1868.5419999999997</v>
      </c>
      <c r="D43" s="222">
        <f>SUM(D44:D53)</f>
        <v>430.184</v>
      </c>
      <c r="E43" s="223">
        <f>SUM(E44:E53)</f>
        <v>200.711</v>
      </c>
      <c r="F43" s="222">
        <f t="shared" si="8"/>
        <v>5319.465</v>
      </c>
      <c r="G43" s="225">
        <f t="shared" si="9"/>
        <v>0.10707765944148553</v>
      </c>
      <c r="H43" s="224">
        <f>SUM(H44:H53)</f>
        <v>3058.0070000000005</v>
      </c>
      <c r="I43" s="223">
        <f>SUM(I44:I53)</f>
        <v>2365.651</v>
      </c>
      <c r="J43" s="222">
        <f>SUM(J44:J53)</f>
        <v>57.25299999999999</v>
      </c>
      <c r="K43" s="223">
        <f>SUM(K44:K53)</f>
        <v>153.654</v>
      </c>
      <c r="L43" s="222">
        <f t="shared" si="10"/>
        <v>5634.5650000000005</v>
      </c>
      <c r="M43" s="226">
        <f aca="true" t="shared" si="16" ref="M43:M57">IF(ISERROR(F43/L43-1),"         /0",(F43/L43-1))</f>
        <v>-0.055922684359839714</v>
      </c>
      <c r="N43" s="224">
        <f>SUM(N44:N53)</f>
        <v>7938.073999999999</v>
      </c>
      <c r="O43" s="223">
        <f>SUM(O44:O53)</f>
        <v>5114.42</v>
      </c>
      <c r="P43" s="222">
        <f>SUM(P44:P53)</f>
        <v>446.90000000000003</v>
      </c>
      <c r="Q43" s="223">
        <f>SUM(Q44:Q53)</f>
        <v>205.061</v>
      </c>
      <c r="R43" s="222">
        <f t="shared" si="11"/>
        <v>13704.454999999998</v>
      </c>
      <c r="S43" s="225">
        <f t="shared" si="12"/>
        <v>0.09530959395704998</v>
      </c>
      <c r="T43" s="224">
        <f>SUM(T44:T53)</f>
        <v>7637.599000000001</v>
      </c>
      <c r="U43" s="223">
        <f>SUM(U44:U53)</f>
        <v>5787.643</v>
      </c>
      <c r="V43" s="222">
        <f>SUM(V44:V53)</f>
        <v>157.97600000000003</v>
      </c>
      <c r="W43" s="223">
        <f>SUM(W44:W53)</f>
        <v>294.119</v>
      </c>
      <c r="X43" s="222">
        <f t="shared" si="13"/>
        <v>13877.337000000003</v>
      </c>
      <c r="Y43" s="221">
        <f t="shared" si="14"/>
        <v>-0.01245786565534912</v>
      </c>
    </row>
    <row r="44" spans="1:25" s="204" customFormat="1" ht="19.5" customHeight="1">
      <c r="A44" s="219" t="s">
        <v>324</v>
      </c>
      <c r="B44" s="217">
        <v>1658.878</v>
      </c>
      <c r="C44" s="214">
        <v>1035.827</v>
      </c>
      <c r="D44" s="213">
        <v>0</v>
      </c>
      <c r="E44" s="214">
        <v>0</v>
      </c>
      <c r="F44" s="213">
        <f t="shared" si="8"/>
        <v>2694.705</v>
      </c>
      <c r="G44" s="216">
        <f t="shared" si="9"/>
        <v>0.05424280529813962</v>
      </c>
      <c r="H44" s="217">
        <v>1650.5290000000002</v>
      </c>
      <c r="I44" s="214">
        <v>1604.6080000000002</v>
      </c>
      <c r="J44" s="213">
        <v>55.653</v>
      </c>
      <c r="K44" s="214">
        <v>110.473</v>
      </c>
      <c r="L44" s="213">
        <f t="shared" si="10"/>
        <v>3421.2630000000004</v>
      </c>
      <c r="M44" s="218">
        <f t="shared" si="16"/>
        <v>-0.21236543346711445</v>
      </c>
      <c r="N44" s="217">
        <v>4586.258</v>
      </c>
      <c r="O44" s="214">
        <v>2990.4610000000002</v>
      </c>
      <c r="P44" s="213">
        <v>1.316</v>
      </c>
      <c r="Q44" s="214">
        <v>0</v>
      </c>
      <c r="R44" s="213">
        <f t="shared" si="11"/>
        <v>7578.035</v>
      </c>
      <c r="S44" s="216">
        <f t="shared" si="12"/>
        <v>0.052702529129565044</v>
      </c>
      <c r="T44" s="215">
        <v>4227.058</v>
      </c>
      <c r="U44" s="214">
        <v>3776.14</v>
      </c>
      <c r="V44" s="213">
        <v>154.642</v>
      </c>
      <c r="W44" s="214">
        <v>209.368</v>
      </c>
      <c r="X44" s="213">
        <f t="shared" si="13"/>
        <v>8367.208</v>
      </c>
      <c r="Y44" s="212">
        <f t="shared" si="14"/>
        <v>-0.09431736368929766</v>
      </c>
    </row>
    <row r="45" spans="1:25" s="204" customFormat="1" ht="19.5" customHeight="1">
      <c r="A45" s="219" t="s">
        <v>325</v>
      </c>
      <c r="B45" s="217">
        <v>568.556</v>
      </c>
      <c r="C45" s="214">
        <v>372.93999999999994</v>
      </c>
      <c r="D45" s="213">
        <v>320.96000000000004</v>
      </c>
      <c r="E45" s="214">
        <v>200.711</v>
      </c>
      <c r="F45" s="213">
        <f t="shared" si="8"/>
        <v>1463.1670000000001</v>
      </c>
      <c r="G45" s="216">
        <f t="shared" si="9"/>
        <v>0.029452679495404158</v>
      </c>
      <c r="H45" s="217">
        <v>816.793</v>
      </c>
      <c r="I45" s="214">
        <v>561.646</v>
      </c>
      <c r="J45" s="213"/>
      <c r="K45" s="214"/>
      <c r="L45" s="213">
        <f t="shared" si="10"/>
        <v>1378.4389999999999</v>
      </c>
      <c r="M45" s="218">
        <f t="shared" si="16"/>
        <v>0.06146663000684138</v>
      </c>
      <c r="N45" s="217">
        <v>1527.937</v>
      </c>
      <c r="O45" s="214">
        <v>1091.9589999999998</v>
      </c>
      <c r="P45" s="213">
        <v>320.96000000000004</v>
      </c>
      <c r="Q45" s="214">
        <v>200.711</v>
      </c>
      <c r="R45" s="213">
        <f t="shared" si="11"/>
        <v>3141.567</v>
      </c>
      <c r="S45" s="216">
        <f t="shared" si="12"/>
        <v>0.02184847738628553</v>
      </c>
      <c r="T45" s="215">
        <v>1942.3110000000001</v>
      </c>
      <c r="U45" s="214">
        <v>1395.9989999999998</v>
      </c>
      <c r="V45" s="213">
        <v>0</v>
      </c>
      <c r="W45" s="214">
        <v>0</v>
      </c>
      <c r="X45" s="213">
        <f t="shared" si="13"/>
        <v>3338.31</v>
      </c>
      <c r="Y45" s="212">
        <f t="shared" si="14"/>
        <v>-0.05893491017910257</v>
      </c>
    </row>
    <row r="46" spans="1:25" s="204" customFormat="1" ht="19.5" customHeight="1">
      <c r="A46" s="219" t="s">
        <v>326</v>
      </c>
      <c r="B46" s="217">
        <v>121.4</v>
      </c>
      <c r="C46" s="214">
        <v>179.346</v>
      </c>
      <c r="D46" s="213">
        <v>59.5</v>
      </c>
      <c r="E46" s="214">
        <v>0</v>
      </c>
      <c r="F46" s="213">
        <f aca="true" t="shared" si="17" ref="F46:F51">SUM(B46:E46)</f>
        <v>360.246</v>
      </c>
      <c r="G46" s="216">
        <f aca="true" t="shared" si="18" ref="G46:G51">F46/$F$9</f>
        <v>0.00725153723225125</v>
      </c>
      <c r="H46" s="217">
        <v>169.327</v>
      </c>
      <c r="I46" s="214">
        <v>91.301</v>
      </c>
      <c r="J46" s="213">
        <v>0</v>
      </c>
      <c r="K46" s="214">
        <v>42.331</v>
      </c>
      <c r="L46" s="213">
        <f aca="true" t="shared" si="19" ref="L46:L51">SUM(H46:K46)</f>
        <v>302.959</v>
      </c>
      <c r="M46" s="218">
        <f aca="true" t="shared" si="20" ref="M46:M51">IF(ISERROR(F46/L46-1),"         /0",(F46/L46-1))</f>
        <v>0.18909159325189218</v>
      </c>
      <c r="N46" s="217">
        <v>335.19500000000005</v>
      </c>
      <c r="O46" s="214">
        <v>329.17900000000003</v>
      </c>
      <c r="P46" s="213">
        <v>59.5</v>
      </c>
      <c r="Q46" s="214">
        <v>0</v>
      </c>
      <c r="R46" s="213">
        <f aca="true" t="shared" si="21" ref="R46:R51">SUM(N46:Q46)</f>
        <v>723.874</v>
      </c>
      <c r="S46" s="216">
        <f aca="true" t="shared" si="22" ref="S46:S51">R46/$R$9</f>
        <v>0.005034285348528315</v>
      </c>
      <c r="T46" s="215">
        <v>433.127</v>
      </c>
      <c r="U46" s="214">
        <v>223.26100000000002</v>
      </c>
      <c r="V46" s="213">
        <v>0</v>
      </c>
      <c r="W46" s="214">
        <v>42.331</v>
      </c>
      <c r="X46" s="213">
        <f aca="true" t="shared" si="23" ref="X46:X51">SUM(T46:W46)</f>
        <v>698.719</v>
      </c>
      <c r="Y46" s="212">
        <f aca="true" t="shared" si="24" ref="Y46:Y51">IF(ISERROR(R46/X46-1),"         /0",IF(R46/X46&gt;5,"  *  ",(R46/X46-1)))</f>
        <v>0.03600159720860607</v>
      </c>
    </row>
    <row r="47" spans="1:25" s="204" customFormat="1" ht="19.5" customHeight="1">
      <c r="A47" s="219" t="s">
        <v>335</v>
      </c>
      <c r="B47" s="217">
        <v>103.517</v>
      </c>
      <c r="C47" s="214">
        <v>31.753</v>
      </c>
      <c r="D47" s="213">
        <v>0</v>
      </c>
      <c r="E47" s="214">
        <v>0</v>
      </c>
      <c r="F47" s="213">
        <f t="shared" si="17"/>
        <v>135.26999999999998</v>
      </c>
      <c r="G47" s="216">
        <f t="shared" si="18"/>
        <v>0.002722904463634923</v>
      </c>
      <c r="H47" s="217">
        <v>87.257</v>
      </c>
      <c r="I47" s="214">
        <v>32.342</v>
      </c>
      <c r="J47" s="213"/>
      <c r="K47" s="214"/>
      <c r="L47" s="213">
        <f t="shared" si="19"/>
        <v>119.599</v>
      </c>
      <c r="M47" s="218">
        <f t="shared" si="20"/>
        <v>0.1310295236582244</v>
      </c>
      <c r="N47" s="217">
        <v>250.959</v>
      </c>
      <c r="O47" s="214">
        <v>73.849</v>
      </c>
      <c r="P47" s="213"/>
      <c r="Q47" s="214"/>
      <c r="R47" s="213">
        <f t="shared" si="21"/>
        <v>324.808</v>
      </c>
      <c r="S47" s="216">
        <f t="shared" si="22"/>
        <v>0.0022589237291086362</v>
      </c>
      <c r="T47" s="215">
        <v>222.37900000000002</v>
      </c>
      <c r="U47" s="214">
        <v>101.66799999999999</v>
      </c>
      <c r="V47" s="213"/>
      <c r="W47" s="214"/>
      <c r="X47" s="213">
        <f t="shared" si="23"/>
        <v>324.047</v>
      </c>
      <c r="Y47" s="212">
        <f t="shared" si="24"/>
        <v>0.0023484247655432</v>
      </c>
    </row>
    <row r="48" spans="1:25" s="204" customFormat="1" ht="19.5" customHeight="1">
      <c r="A48" s="219" t="s">
        <v>328</v>
      </c>
      <c r="B48" s="217">
        <v>102.066</v>
      </c>
      <c r="C48" s="214">
        <v>30.252</v>
      </c>
      <c r="D48" s="213">
        <v>0</v>
      </c>
      <c r="E48" s="214">
        <v>0</v>
      </c>
      <c r="F48" s="213">
        <f t="shared" si="17"/>
        <v>132.318</v>
      </c>
      <c r="G48" s="216">
        <f t="shared" si="18"/>
        <v>0.0026634824633639817</v>
      </c>
      <c r="H48" s="217">
        <v>81.236</v>
      </c>
      <c r="I48" s="214">
        <v>11.573</v>
      </c>
      <c r="J48" s="213">
        <v>0</v>
      </c>
      <c r="K48" s="214">
        <v>0</v>
      </c>
      <c r="L48" s="213">
        <f t="shared" si="19"/>
        <v>92.809</v>
      </c>
      <c r="M48" s="218">
        <f t="shared" si="20"/>
        <v>0.4257022487043285</v>
      </c>
      <c r="N48" s="217">
        <v>278.86</v>
      </c>
      <c r="O48" s="214">
        <v>61.893</v>
      </c>
      <c r="P48" s="213">
        <v>2</v>
      </c>
      <c r="Q48" s="214">
        <v>0</v>
      </c>
      <c r="R48" s="213">
        <f t="shared" si="21"/>
        <v>342.75300000000004</v>
      </c>
      <c r="S48" s="216">
        <f t="shared" si="22"/>
        <v>0.0023837248002609927</v>
      </c>
      <c r="T48" s="215">
        <v>154.17700000000002</v>
      </c>
      <c r="U48" s="214">
        <v>27.851</v>
      </c>
      <c r="V48" s="213">
        <v>0.18</v>
      </c>
      <c r="W48" s="214">
        <v>0</v>
      </c>
      <c r="X48" s="213">
        <f t="shared" si="23"/>
        <v>182.20800000000003</v>
      </c>
      <c r="Y48" s="212">
        <f t="shared" si="24"/>
        <v>0.8811084035827186</v>
      </c>
    </row>
    <row r="49" spans="1:25" s="204" customFormat="1" ht="19.5" customHeight="1">
      <c r="A49" s="219" t="s">
        <v>329</v>
      </c>
      <c r="B49" s="217">
        <v>105.15199999999999</v>
      </c>
      <c r="C49" s="214">
        <v>14.96</v>
      </c>
      <c r="D49" s="213">
        <v>0</v>
      </c>
      <c r="E49" s="214">
        <v>0</v>
      </c>
      <c r="F49" s="213">
        <f t="shared" si="17"/>
        <v>120.112</v>
      </c>
      <c r="G49" s="216">
        <f t="shared" si="18"/>
        <v>0.002417782959533658</v>
      </c>
      <c r="H49" s="217">
        <v>43.029</v>
      </c>
      <c r="I49" s="214">
        <v>26.266</v>
      </c>
      <c r="J49" s="213">
        <v>0.3</v>
      </c>
      <c r="K49" s="214">
        <v>0</v>
      </c>
      <c r="L49" s="213">
        <f t="shared" si="19"/>
        <v>69.595</v>
      </c>
      <c r="M49" s="218">
        <f t="shared" si="20"/>
        <v>0.7258711114304188</v>
      </c>
      <c r="N49" s="217">
        <v>222.647</v>
      </c>
      <c r="O49" s="214">
        <v>95.66900000000001</v>
      </c>
      <c r="P49" s="213">
        <v>0</v>
      </c>
      <c r="Q49" s="214">
        <v>0</v>
      </c>
      <c r="R49" s="213">
        <f t="shared" si="21"/>
        <v>318.31600000000003</v>
      </c>
      <c r="S49" s="216">
        <f t="shared" si="22"/>
        <v>0.0022137741858419273</v>
      </c>
      <c r="T49" s="215">
        <v>127.607</v>
      </c>
      <c r="U49" s="214">
        <v>75.011</v>
      </c>
      <c r="V49" s="213">
        <v>0.3</v>
      </c>
      <c r="W49" s="214">
        <v>0</v>
      </c>
      <c r="X49" s="213">
        <f t="shared" si="23"/>
        <v>202.918</v>
      </c>
      <c r="Y49" s="212">
        <f t="shared" si="24"/>
        <v>0.5686927724499553</v>
      </c>
    </row>
    <row r="50" spans="1:25" s="204" customFormat="1" ht="19.5" customHeight="1">
      <c r="A50" s="219" t="s">
        <v>337</v>
      </c>
      <c r="B50" s="217">
        <v>12.838</v>
      </c>
      <c r="C50" s="214">
        <v>91.99900000000001</v>
      </c>
      <c r="D50" s="213">
        <v>0</v>
      </c>
      <c r="E50" s="214">
        <v>0</v>
      </c>
      <c r="F50" s="213">
        <f t="shared" si="17"/>
        <v>104.837</v>
      </c>
      <c r="G50" s="216">
        <f t="shared" si="18"/>
        <v>0.0021103063151777517</v>
      </c>
      <c r="H50" s="217">
        <v>52.945</v>
      </c>
      <c r="I50" s="214">
        <v>7.2749999999999995</v>
      </c>
      <c r="J50" s="213">
        <v>0</v>
      </c>
      <c r="K50" s="214"/>
      <c r="L50" s="213">
        <f t="shared" si="19"/>
        <v>60.22</v>
      </c>
      <c r="M50" s="218">
        <f t="shared" si="20"/>
        <v>0.7409000332115576</v>
      </c>
      <c r="N50" s="217">
        <v>84.25699999999999</v>
      </c>
      <c r="O50" s="214">
        <v>95.36</v>
      </c>
      <c r="P50" s="213"/>
      <c r="Q50" s="214"/>
      <c r="R50" s="213">
        <f t="shared" si="21"/>
        <v>179.617</v>
      </c>
      <c r="S50" s="216">
        <f t="shared" si="22"/>
        <v>0.0012491721369279878</v>
      </c>
      <c r="T50" s="215">
        <v>102.97800000000001</v>
      </c>
      <c r="U50" s="214">
        <v>48.43</v>
      </c>
      <c r="V50" s="213">
        <v>0</v>
      </c>
      <c r="W50" s="214">
        <v>0</v>
      </c>
      <c r="X50" s="213">
        <f t="shared" si="23"/>
        <v>151.40800000000002</v>
      </c>
      <c r="Y50" s="212">
        <f t="shared" si="24"/>
        <v>0.18631115925182273</v>
      </c>
    </row>
    <row r="51" spans="1:25" s="204" customFormat="1" ht="19.5" customHeight="1">
      <c r="A51" s="219" t="s">
        <v>336</v>
      </c>
      <c r="B51" s="217">
        <v>42.491</v>
      </c>
      <c r="C51" s="214">
        <v>4.83</v>
      </c>
      <c r="D51" s="213">
        <v>0</v>
      </c>
      <c r="E51" s="214">
        <v>0</v>
      </c>
      <c r="F51" s="213">
        <f t="shared" si="17"/>
        <v>47.321</v>
      </c>
      <c r="G51" s="216">
        <f t="shared" si="18"/>
        <v>0.0009525435212809064</v>
      </c>
      <c r="H51" s="217">
        <v>46.06</v>
      </c>
      <c r="I51" s="214">
        <v>6.062</v>
      </c>
      <c r="J51" s="213"/>
      <c r="K51" s="214"/>
      <c r="L51" s="213">
        <f t="shared" si="19"/>
        <v>52.122</v>
      </c>
      <c r="M51" s="218">
        <f t="shared" si="20"/>
        <v>-0.09211081692951162</v>
      </c>
      <c r="N51" s="217">
        <v>134.603</v>
      </c>
      <c r="O51" s="214">
        <v>10.062000000000001</v>
      </c>
      <c r="P51" s="213">
        <v>12.6</v>
      </c>
      <c r="Q51" s="214">
        <v>4.35</v>
      </c>
      <c r="R51" s="213">
        <f t="shared" si="21"/>
        <v>161.615</v>
      </c>
      <c r="S51" s="216">
        <f t="shared" si="22"/>
        <v>0.001123974651116636</v>
      </c>
      <c r="T51" s="215">
        <v>108.648</v>
      </c>
      <c r="U51" s="214">
        <v>20.733</v>
      </c>
      <c r="V51" s="213"/>
      <c r="W51" s="214"/>
      <c r="X51" s="213">
        <f t="shared" si="23"/>
        <v>129.381</v>
      </c>
      <c r="Y51" s="212">
        <f t="shared" si="24"/>
        <v>0.24914013649608524</v>
      </c>
    </row>
    <row r="52" spans="1:25" s="204" customFormat="1" ht="19.5" customHeight="1">
      <c r="A52" s="219" t="s">
        <v>331</v>
      </c>
      <c r="B52" s="217">
        <v>16.505</v>
      </c>
      <c r="C52" s="214">
        <v>14.801</v>
      </c>
      <c r="D52" s="213">
        <v>0</v>
      </c>
      <c r="E52" s="214">
        <v>0</v>
      </c>
      <c r="F52" s="213">
        <f t="shared" si="8"/>
        <v>31.305999999999997</v>
      </c>
      <c r="G52" s="216">
        <f t="shared" si="9"/>
        <v>0.0006301711180494929</v>
      </c>
      <c r="H52" s="217">
        <v>22.918</v>
      </c>
      <c r="I52" s="214">
        <v>3.44</v>
      </c>
      <c r="J52" s="213"/>
      <c r="K52" s="214"/>
      <c r="L52" s="213">
        <f t="shared" si="10"/>
        <v>26.358</v>
      </c>
      <c r="M52" s="218">
        <f t="shared" si="16"/>
        <v>0.18772289248046126</v>
      </c>
      <c r="N52" s="217">
        <v>66.557</v>
      </c>
      <c r="O52" s="214">
        <v>30.886000000000003</v>
      </c>
      <c r="P52" s="213">
        <v>0</v>
      </c>
      <c r="Q52" s="214"/>
      <c r="R52" s="213">
        <f t="shared" si="11"/>
        <v>97.44300000000001</v>
      </c>
      <c r="S52" s="216">
        <f t="shared" si="12"/>
        <v>0.0006776812915184751</v>
      </c>
      <c r="T52" s="215">
        <v>40.742</v>
      </c>
      <c r="U52" s="214">
        <v>15.139999999999999</v>
      </c>
      <c r="V52" s="213"/>
      <c r="W52" s="214">
        <v>0</v>
      </c>
      <c r="X52" s="213">
        <f t="shared" si="13"/>
        <v>55.882</v>
      </c>
      <c r="Y52" s="212">
        <f t="shared" si="14"/>
        <v>0.7437278551232958</v>
      </c>
    </row>
    <row r="53" spans="1:25" s="204" customFormat="1" ht="19.5" customHeight="1" thickBot="1">
      <c r="A53" s="219" t="s">
        <v>272</v>
      </c>
      <c r="B53" s="217">
        <v>88.62499999999999</v>
      </c>
      <c r="C53" s="214">
        <v>91.83399999999999</v>
      </c>
      <c r="D53" s="213">
        <v>49.724000000000004</v>
      </c>
      <c r="E53" s="214">
        <v>0</v>
      </c>
      <c r="F53" s="213">
        <f t="shared" si="8"/>
        <v>230.183</v>
      </c>
      <c r="G53" s="216">
        <f t="shared" si="9"/>
        <v>0.004633446574649793</v>
      </c>
      <c r="H53" s="217">
        <v>87.913</v>
      </c>
      <c r="I53" s="214">
        <v>21.138</v>
      </c>
      <c r="J53" s="213">
        <v>1.3</v>
      </c>
      <c r="K53" s="214">
        <v>0.8500000000000001</v>
      </c>
      <c r="L53" s="213">
        <f t="shared" si="10"/>
        <v>111.201</v>
      </c>
      <c r="M53" s="218">
        <f t="shared" si="16"/>
        <v>1.0699723923346012</v>
      </c>
      <c r="N53" s="217">
        <v>450.801</v>
      </c>
      <c r="O53" s="214">
        <v>335.102</v>
      </c>
      <c r="P53" s="213">
        <v>50.524</v>
      </c>
      <c r="Q53" s="214">
        <v>0</v>
      </c>
      <c r="R53" s="213">
        <f t="shared" si="11"/>
        <v>836.427</v>
      </c>
      <c r="S53" s="216">
        <f t="shared" si="12"/>
        <v>0.005817051297896447</v>
      </c>
      <c r="T53" s="215">
        <v>278.572</v>
      </c>
      <c r="U53" s="214">
        <v>103.41</v>
      </c>
      <c r="V53" s="213">
        <v>2.854</v>
      </c>
      <c r="W53" s="214">
        <v>42.42</v>
      </c>
      <c r="X53" s="213">
        <f t="shared" si="13"/>
        <v>427.256</v>
      </c>
      <c r="Y53" s="212">
        <f t="shared" si="14"/>
        <v>0.9576717471492502</v>
      </c>
    </row>
    <row r="54" spans="1:25" s="220" customFormat="1" ht="19.5" customHeight="1">
      <c r="A54" s="227" t="s">
        <v>53</v>
      </c>
      <c r="B54" s="224">
        <f>SUM(B55:B56)</f>
        <v>57.852</v>
      </c>
      <c r="C54" s="223">
        <f>SUM(C55:C56)</f>
        <v>20.130000000000003</v>
      </c>
      <c r="D54" s="222">
        <f>SUM(D55:D56)</f>
        <v>90.601</v>
      </c>
      <c r="E54" s="223">
        <f>SUM(E55:E56)</f>
        <v>9.244</v>
      </c>
      <c r="F54" s="222">
        <f t="shared" si="8"/>
        <v>177.827</v>
      </c>
      <c r="G54" s="225">
        <f t="shared" si="9"/>
        <v>0.0035795515048037815</v>
      </c>
      <c r="H54" s="224">
        <f>SUM(H55:H56)</f>
        <v>249.72199999999998</v>
      </c>
      <c r="I54" s="223">
        <f>SUM(I55:I56)</f>
        <v>71.588</v>
      </c>
      <c r="J54" s="222">
        <f>SUM(J55:J56)</f>
        <v>0</v>
      </c>
      <c r="K54" s="223">
        <f>SUM(K55:K56)</f>
        <v>0</v>
      </c>
      <c r="L54" s="222">
        <f t="shared" si="10"/>
        <v>321.30999999999995</v>
      </c>
      <c r="M54" s="226">
        <f t="shared" si="16"/>
        <v>-0.44655628520743196</v>
      </c>
      <c r="N54" s="224">
        <f>SUM(N55:N56)</f>
        <v>554.0989999999999</v>
      </c>
      <c r="O54" s="223">
        <f>SUM(O55:O56)</f>
        <v>126.98499999999999</v>
      </c>
      <c r="P54" s="222">
        <f>SUM(P55:P56)</f>
        <v>92.15299999999999</v>
      </c>
      <c r="Q54" s="223">
        <f>SUM(Q55:Q56)</f>
        <v>10.099</v>
      </c>
      <c r="R54" s="222">
        <f t="shared" si="11"/>
        <v>783.336</v>
      </c>
      <c r="S54" s="225">
        <f t="shared" si="12"/>
        <v>0.005447822338935748</v>
      </c>
      <c r="T54" s="224">
        <f>SUM(T55:T56)</f>
        <v>881.982</v>
      </c>
      <c r="U54" s="223">
        <f>SUM(U55:U56)</f>
        <v>249.149</v>
      </c>
      <c r="V54" s="222">
        <f>SUM(V55:V56)</f>
        <v>47.335</v>
      </c>
      <c r="W54" s="223">
        <f>SUM(W55:W56)</f>
        <v>4.9270000000000005</v>
      </c>
      <c r="X54" s="222">
        <f t="shared" si="13"/>
        <v>1183.3929999999998</v>
      </c>
      <c r="Y54" s="221">
        <f t="shared" si="14"/>
        <v>-0.33805929222160336</v>
      </c>
    </row>
    <row r="55" spans="1:25" ht="19.5" customHeight="1">
      <c r="A55" s="219" t="s">
        <v>345</v>
      </c>
      <c r="B55" s="217">
        <v>18.516</v>
      </c>
      <c r="C55" s="214">
        <v>19.998</v>
      </c>
      <c r="D55" s="213">
        <v>57.066</v>
      </c>
      <c r="E55" s="214">
        <v>8.774</v>
      </c>
      <c r="F55" s="213">
        <f t="shared" si="8"/>
        <v>104.354</v>
      </c>
      <c r="G55" s="216">
        <f t="shared" si="9"/>
        <v>0.0021005838131009005</v>
      </c>
      <c r="H55" s="217">
        <v>65.703</v>
      </c>
      <c r="I55" s="214">
        <v>34.683</v>
      </c>
      <c r="J55" s="213"/>
      <c r="K55" s="214"/>
      <c r="L55" s="213">
        <f t="shared" si="10"/>
        <v>100.386</v>
      </c>
      <c r="M55" s="218">
        <f t="shared" si="16"/>
        <v>0.03952742414280874</v>
      </c>
      <c r="N55" s="217">
        <v>140.45600000000002</v>
      </c>
      <c r="O55" s="214">
        <v>102.31299999999999</v>
      </c>
      <c r="P55" s="213">
        <v>57.472</v>
      </c>
      <c r="Q55" s="214">
        <v>8.834</v>
      </c>
      <c r="R55" s="213">
        <f t="shared" si="11"/>
        <v>309.075</v>
      </c>
      <c r="S55" s="216">
        <f t="shared" si="12"/>
        <v>0.0021495063285825833</v>
      </c>
      <c r="T55" s="215">
        <v>109.039</v>
      </c>
      <c r="U55" s="214">
        <v>94.79899999999999</v>
      </c>
      <c r="V55" s="213">
        <v>0</v>
      </c>
      <c r="W55" s="214">
        <v>0</v>
      </c>
      <c r="X55" s="213">
        <f t="shared" si="13"/>
        <v>203.838</v>
      </c>
      <c r="Y55" s="212">
        <f t="shared" si="14"/>
        <v>0.516277632237365</v>
      </c>
    </row>
    <row r="56" spans="1:25" ht="19.5" customHeight="1" thickBot="1">
      <c r="A56" s="219" t="s">
        <v>272</v>
      </c>
      <c r="B56" s="217">
        <v>39.336</v>
      </c>
      <c r="C56" s="214">
        <v>0.132</v>
      </c>
      <c r="D56" s="213">
        <v>33.535</v>
      </c>
      <c r="E56" s="214">
        <v>0.47</v>
      </c>
      <c r="F56" s="213">
        <f t="shared" si="8"/>
        <v>73.47299999999998</v>
      </c>
      <c r="G56" s="216">
        <f t="shared" si="9"/>
        <v>0.0014789676917028808</v>
      </c>
      <c r="H56" s="217">
        <v>184.01899999999998</v>
      </c>
      <c r="I56" s="214">
        <v>36.905</v>
      </c>
      <c r="J56" s="213"/>
      <c r="K56" s="214">
        <v>0</v>
      </c>
      <c r="L56" s="213">
        <f t="shared" si="10"/>
        <v>220.92399999999998</v>
      </c>
      <c r="M56" s="218">
        <f t="shared" si="16"/>
        <v>-0.6674286179862758</v>
      </c>
      <c r="N56" s="217">
        <v>413.643</v>
      </c>
      <c r="O56" s="214">
        <v>24.672000000000004</v>
      </c>
      <c r="P56" s="213">
        <v>34.681</v>
      </c>
      <c r="Q56" s="214">
        <v>1.2650000000000001</v>
      </c>
      <c r="R56" s="213">
        <f t="shared" si="11"/>
        <v>474.26099999999997</v>
      </c>
      <c r="S56" s="216">
        <f t="shared" si="12"/>
        <v>0.003298316010353165</v>
      </c>
      <c r="T56" s="215">
        <v>772.943</v>
      </c>
      <c r="U56" s="214">
        <v>154.35</v>
      </c>
      <c r="V56" s="213">
        <v>47.335</v>
      </c>
      <c r="W56" s="214">
        <v>4.9270000000000005</v>
      </c>
      <c r="X56" s="213">
        <f t="shared" si="13"/>
        <v>979.5550000000001</v>
      </c>
      <c r="Y56" s="212">
        <f t="shared" si="14"/>
        <v>-0.5158403560800568</v>
      </c>
    </row>
    <row r="57" spans="1:25" s="204" customFormat="1" ht="19.5" customHeight="1" thickBot="1">
      <c r="A57" s="211" t="s">
        <v>52</v>
      </c>
      <c r="B57" s="208">
        <v>76.86</v>
      </c>
      <c r="C57" s="207">
        <v>0.894</v>
      </c>
      <c r="D57" s="206">
        <v>0.025</v>
      </c>
      <c r="E57" s="207">
        <v>0</v>
      </c>
      <c r="F57" s="206">
        <f t="shared" si="8"/>
        <v>77.77900000000001</v>
      </c>
      <c r="G57" s="209">
        <f t="shared" si="9"/>
        <v>0.001565644904835224</v>
      </c>
      <c r="H57" s="208">
        <v>165.35700000000003</v>
      </c>
      <c r="I57" s="207">
        <v>0</v>
      </c>
      <c r="J57" s="206"/>
      <c r="K57" s="207"/>
      <c r="L57" s="206">
        <f t="shared" si="10"/>
        <v>165.35700000000003</v>
      </c>
      <c r="M57" s="210">
        <f t="shared" si="16"/>
        <v>-0.5296298312136771</v>
      </c>
      <c r="N57" s="208">
        <v>188.288</v>
      </c>
      <c r="O57" s="207">
        <v>0.905</v>
      </c>
      <c r="P57" s="206">
        <v>0.145</v>
      </c>
      <c r="Q57" s="207">
        <v>0.06</v>
      </c>
      <c r="R57" s="206">
        <f t="shared" si="11"/>
        <v>189.39800000000002</v>
      </c>
      <c r="S57" s="209">
        <f t="shared" si="12"/>
        <v>0.001317195501483084</v>
      </c>
      <c r="T57" s="208">
        <v>328.062</v>
      </c>
      <c r="U57" s="207">
        <v>0</v>
      </c>
      <c r="V57" s="206"/>
      <c r="W57" s="207"/>
      <c r="X57" s="206">
        <f t="shared" si="13"/>
        <v>328.062</v>
      </c>
      <c r="Y57" s="205">
        <f t="shared" si="14"/>
        <v>-0.42267620144972595</v>
      </c>
    </row>
    <row r="58" ht="10.5" customHeight="1" thickTop="1">
      <c r="A58" s="116"/>
    </row>
    <row r="59" ht="14.25">
      <c r="A59" s="116" t="s">
        <v>51</v>
      </c>
    </row>
    <row r="60" ht="14.25">
      <c r="A60" s="123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1" operator="lessThan" stopIfTrue="1">
      <formula>0</formula>
    </cfRule>
  </conditionalFormatting>
  <conditionalFormatting sqref="Y9:Y57 M9:M57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9.42187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68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21" customHeight="1" thickBot="1">
      <c r="A4" s="693" t="s">
        <v>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254" customFormat="1" ht="18" customHeight="1" thickBot="1" thickTop="1">
      <c r="A5" s="637" t="s">
        <v>67</v>
      </c>
      <c r="B5" s="696" t="s">
        <v>35</v>
      </c>
      <c r="C5" s="697"/>
      <c r="D5" s="697"/>
      <c r="E5" s="697"/>
      <c r="F5" s="697"/>
      <c r="G5" s="697"/>
      <c r="H5" s="697"/>
      <c r="I5" s="697"/>
      <c r="J5" s="698"/>
      <c r="K5" s="698"/>
      <c r="L5" s="698"/>
      <c r="M5" s="699"/>
      <c r="N5" s="696" t="s">
        <v>34</v>
      </c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700"/>
    </row>
    <row r="6" spans="1:25" s="163" customFormat="1" ht="26.25" customHeight="1" thickBot="1">
      <c r="A6" s="638"/>
      <c r="B6" s="669" t="s">
        <v>145</v>
      </c>
      <c r="C6" s="670"/>
      <c r="D6" s="670"/>
      <c r="E6" s="670"/>
      <c r="F6" s="670"/>
      <c r="G6" s="674" t="s">
        <v>33</v>
      </c>
      <c r="H6" s="669" t="s">
        <v>146</v>
      </c>
      <c r="I6" s="670"/>
      <c r="J6" s="670"/>
      <c r="K6" s="670"/>
      <c r="L6" s="670"/>
      <c r="M6" s="671" t="s">
        <v>32</v>
      </c>
      <c r="N6" s="669" t="s">
        <v>147</v>
      </c>
      <c r="O6" s="670"/>
      <c r="P6" s="670"/>
      <c r="Q6" s="670"/>
      <c r="R6" s="670"/>
      <c r="S6" s="674" t="s">
        <v>33</v>
      </c>
      <c r="T6" s="669" t="s">
        <v>148</v>
      </c>
      <c r="U6" s="670"/>
      <c r="V6" s="670"/>
      <c r="W6" s="670"/>
      <c r="X6" s="670"/>
      <c r="Y6" s="687" t="s">
        <v>32</v>
      </c>
    </row>
    <row r="7" spans="1:25" s="163" customFormat="1" ht="26.25" customHeight="1">
      <c r="A7" s="639"/>
      <c r="B7" s="636" t="s">
        <v>21</v>
      </c>
      <c r="C7" s="628"/>
      <c r="D7" s="627" t="s">
        <v>20</v>
      </c>
      <c r="E7" s="628"/>
      <c r="F7" s="701" t="s">
        <v>16</v>
      </c>
      <c r="G7" s="675"/>
      <c r="H7" s="636" t="s">
        <v>21</v>
      </c>
      <c r="I7" s="628"/>
      <c r="J7" s="627" t="s">
        <v>20</v>
      </c>
      <c r="K7" s="628"/>
      <c r="L7" s="701" t="s">
        <v>16</v>
      </c>
      <c r="M7" s="672"/>
      <c r="N7" s="636" t="s">
        <v>21</v>
      </c>
      <c r="O7" s="628"/>
      <c r="P7" s="627" t="s">
        <v>20</v>
      </c>
      <c r="Q7" s="628"/>
      <c r="R7" s="701" t="s">
        <v>16</v>
      </c>
      <c r="S7" s="675"/>
      <c r="T7" s="636" t="s">
        <v>21</v>
      </c>
      <c r="U7" s="628"/>
      <c r="V7" s="627" t="s">
        <v>20</v>
      </c>
      <c r="W7" s="628"/>
      <c r="X7" s="701" t="s">
        <v>16</v>
      </c>
      <c r="Y7" s="688"/>
    </row>
    <row r="8" spans="1:25" s="250" customFormat="1" ht="15.75" customHeight="1" thickBot="1">
      <c r="A8" s="640"/>
      <c r="B8" s="253" t="s">
        <v>30</v>
      </c>
      <c r="C8" s="251" t="s">
        <v>29</v>
      </c>
      <c r="D8" s="252" t="s">
        <v>30</v>
      </c>
      <c r="E8" s="251" t="s">
        <v>29</v>
      </c>
      <c r="F8" s="683"/>
      <c r="G8" s="676"/>
      <c r="H8" s="253" t="s">
        <v>30</v>
      </c>
      <c r="I8" s="251" t="s">
        <v>29</v>
      </c>
      <c r="J8" s="252" t="s">
        <v>30</v>
      </c>
      <c r="K8" s="251" t="s">
        <v>29</v>
      </c>
      <c r="L8" s="683"/>
      <c r="M8" s="673"/>
      <c r="N8" s="253" t="s">
        <v>30</v>
      </c>
      <c r="O8" s="251" t="s">
        <v>29</v>
      </c>
      <c r="P8" s="252" t="s">
        <v>30</v>
      </c>
      <c r="Q8" s="251" t="s">
        <v>29</v>
      </c>
      <c r="R8" s="683"/>
      <c r="S8" s="676"/>
      <c r="T8" s="253" t="s">
        <v>30</v>
      </c>
      <c r="U8" s="251" t="s">
        <v>29</v>
      </c>
      <c r="V8" s="252" t="s">
        <v>30</v>
      </c>
      <c r="W8" s="251" t="s">
        <v>29</v>
      </c>
      <c r="X8" s="683"/>
      <c r="Y8" s="689"/>
    </row>
    <row r="9" spans="1:25" s="152" customFormat="1" ht="18" customHeight="1" thickBot="1" thickTop="1">
      <c r="A9" s="313" t="s">
        <v>23</v>
      </c>
      <c r="B9" s="305">
        <f>B10+B14+B25+B32+B40+B44</f>
        <v>26157.322000000004</v>
      </c>
      <c r="C9" s="304">
        <f>C10+C14+C25+C32+C40+C44</f>
        <v>14364.149</v>
      </c>
      <c r="D9" s="303">
        <f>D10+D14+D25+D32+D40+D44</f>
        <v>6570.701999999999</v>
      </c>
      <c r="E9" s="304">
        <f>E10+E14+E25+E32+E40+E44</f>
        <v>2586.3970000000004</v>
      </c>
      <c r="F9" s="303">
        <f>SUM(B9:E9)</f>
        <v>49678.57</v>
      </c>
      <c r="G9" s="306">
        <f>F9/$F$9</f>
        <v>1</v>
      </c>
      <c r="H9" s="305">
        <f>H10+H14+H25+H32+H40+H44</f>
        <v>28377.528000000002</v>
      </c>
      <c r="I9" s="304">
        <f>I10+I14+I25+I32+I40+I44</f>
        <v>16314.129999999997</v>
      </c>
      <c r="J9" s="303">
        <f>J10+J14+J25+J32+J40+J44</f>
        <v>3826.8700000000003</v>
      </c>
      <c r="K9" s="304">
        <f>K10+K14+K25+K32+K40+K44</f>
        <v>2381.311</v>
      </c>
      <c r="L9" s="303">
        <f>SUM(H9:K9)</f>
        <v>50899.839</v>
      </c>
      <c r="M9" s="429">
        <f>IF(ISERROR(F9/L9-1),"         /0",(F9/L9-1))</f>
        <v>-0.023993572946272024</v>
      </c>
      <c r="N9" s="305">
        <f>N10+N14+N25+N32+N40+N44</f>
        <v>78158.82299999995</v>
      </c>
      <c r="O9" s="304">
        <f>O10+O14+O25+O32+O40+O44</f>
        <v>40627.947</v>
      </c>
      <c r="P9" s="303">
        <f>P10+P14+P25+P32+P40+P44</f>
        <v>19511.136969999996</v>
      </c>
      <c r="Q9" s="304">
        <f>Q10+Q14+Q25+Q32+Q40+Q44</f>
        <v>5490.923000000001</v>
      </c>
      <c r="R9" s="303">
        <f>SUM(N9:Q9)</f>
        <v>143788.82996999996</v>
      </c>
      <c r="S9" s="306">
        <f>R9/$R$9</f>
        <v>1</v>
      </c>
      <c r="T9" s="305">
        <f>T10+T14+T25+T32+T40+T44</f>
        <v>83054.63100000002</v>
      </c>
      <c r="U9" s="304">
        <f>U10+U14+U25+U32+U40+U44</f>
        <v>45100.448000000004</v>
      </c>
      <c r="V9" s="303">
        <f>V10+V14+V25+V32+V40+V44</f>
        <v>12274.574999999997</v>
      </c>
      <c r="W9" s="304">
        <f>W10+W14+W25+W32+W40+W44</f>
        <v>4415.137999999999</v>
      </c>
      <c r="X9" s="303">
        <f>SUM(T9:W9)</f>
        <v>144844.79200000004</v>
      </c>
      <c r="Y9" s="302">
        <f>IF(ISERROR(R9/X9-1),"         /0",(R9/X9-1))</f>
        <v>-0.00729030029605815</v>
      </c>
    </row>
    <row r="10" spans="1:25" s="267" customFormat="1" ht="19.5" customHeight="1" thickTop="1">
      <c r="A10" s="276" t="s">
        <v>57</v>
      </c>
      <c r="B10" s="273">
        <f>SUM(B11:B13)</f>
        <v>18314.39</v>
      </c>
      <c r="C10" s="272">
        <f>SUM(C11:C13)</f>
        <v>5851.105</v>
      </c>
      <c r="D10" s="271">
        <f>SUM(D11:D13)</f>
        <v>5977.559</v>
      </c>
      <c r="E10" s="270">
        <f>SUM(E11:E13)</f>
        <v>2274.491</v>
      </c>
      <c r="F10" s="271">
        <f aca="true" t="shared" si="0" ref="F10:F44">SUM(B10:E10)</f>
        <v>32417.545</v>
      </c>
      <c r="G10" s="274">
        <f aca="true" t="shared" si="1" ref="G10:G44">F10/$F$9</f>
        <v>0.6525458562917572</v>
      </c>
      <c r="H10" s="273">
        <f>SUM(H11:H13)</f>
        <v>17756.902</v>
      </c>
      <c r="I10" s="272">
        <f>SUM(I11:I13)</f>
        <v>7476.173999999999</v>
      </c>
      <c r="J10" s="271">
        <f>SUM(J11:J13)</f>
        <v>3621.877</v>
      </c>
      <c r="K10" s="270">
        <f>SUM(K11:K13)</f>
        <v>1829.154</v>
      </c>
      <c r="L10" s="271">
        <f aca="true" t="shared" si="2" ref="L10:L44">SUM(H10:K10)</f>
        <v>30684.106999999996</v>
      </c>
      <c r="M10" s="275">
        <f aca="true" t="shared" si="3" ref="M10:M23">IF(ISERROR(F10/L10-1),"         /0",(F10/L10-1))</f>
        <v>0.05649302422260494</v>
      </c>
      <c r="N10" s="273">
        <f>SUM(N11:N13)</f>
        <v>54805.264999999956</v>
      </c>
      <c r="O10" s="272">
        <f>SUM(O11:O13)</f>
        <v>17838.072999999997</v>
      </c>
      <c r="P10" s="271">
        <f>SUM(P11:P13)</f>
        <v>18359.100969999996</v>
      </c>
      <c r="Q10" s="270">
        <f>SUM(Q11:Q13)</f>
        <v>5067.003</v>
      </c>
      <c r="R10" s="271">
        <f aca="true" t="shared" si="4" ref="R10:R44">SUM(N10:Q10)</f>
        <v>96069.44196999996</v>
      </c>
      <c r="S10" s="274">
        <f aca="true" t="shared" si="5" ref="S10:S44">R10/$R$9</f>
        <v>0.6681286855873564</v>
      </c>
      <c r="T10" s="273">
        <f>SUM(T11:T13)</f>
        <v>54752.27700000001</v>
      </c>
      <c r="U10" s="272">
        <f>SUM(U11:U13)</f>
        <v>21622.371000000006</v>
      </c>
      <c r="V10" s="271">
        <f>SUM(V11:V13)</f>
        <v>10914.992999999999</v>
      </c>
      <c r="W10" s="270">
        <f>SUM(W11:W13)</f>
        <v>3234.712</v>
      </c>
      <c r="X10" s="271">
        <f aca="true" t="shared" si="6" ref="X10:X41">SUM(T10:W10)</f>
        <v>90524.35300000002</v>
      </c>
      <c r="Y10" s="268">
        <f aca="true" t="shared" si="7" ref="Y10:Y44">IF(ISERROR(R10/X10-1),"         /0",IF(R10/X10&gt;5,"  *  ",(R10/X10-1)))</f>
        <v>0.061255217919093496</v>
      </c>
    </row>
    <row r="11" spans="1:25" ht="19.5" customHeight="1">
      <c r="A11" s="219" t="s">
        <v>348</v>
      </c>
      <c r="B11" s="217">
        <v>17608.619</v>
      </c>
      <c r="C11" s="214">
        <v>5664.91</v>
      </c>
      <c r="D11" s="213">
        <v>5351.768</v>
      </c>
      <c r="E11" s="265">
        <v>1615.76</v>
      </c>
      <c r="F11" s="213">
        <f t="shared" si="0"/>
        <v>30241.056999999997</v>
      </c>
      <c r="G11" s="216">
        <f t="shared" si="1"/>
        <v>0.6087344502871157</v>
      </c>
      <c r="H11" s="217">
        <v>17489.992</v>
      </c>
      <c r="I11" s="214">
        <v>7371.48</v>
      </c>
      <c r="J11" s="213">
        <v>3621.877</v>
      </c>
      <c r="K11" s="265">
        <v>1829.154</v>
      </c>
      <c r="L11" s="213">
        <f t="shared" si="2"/>
        <v>30312.502999999997</v>
      </c>
      <c r="M11" s="218">
        <f t="shared" si="3"/>
        <v>-0.0023569812100306953</v>
      </c>
      <c r="N11" s="217">
        <v>51878.16299999996</v>
      </c>
      <c r="O11" s="214">
        <v>17383.803999999996</v>
      </c>
      <c r="P11" s="213">
        <v>17121.730969999997</v>
      </c>
      <c r="Q11" s="265">
        <v>3888.325</v>
      </c>
      <c r="R11" s="213">
        <f t="shared" si="4"/>
        <v>90272.02296999995</v>
      </c>
      <c r="S11" s="216">
        <f t="shared" si="5"/>
        <v>0.6278097053076672</v>
      </c>
      <c r="T11" s="217">
        <v>53961.587000000014</v>
      </c>
      <c r="U11" s="214">
        <v>21342.806000000004</v>
      </c>
      <c r="V11" s="213">
        <v>10914.992999999999</v>
      </c>
      <c r="W11" s="265">
        <v>3234.712</v>
      </c>
      <c r="X11" s="213">
        <f t="shared" si="6"/>
        <v>89454.09800000001</v>
      </c>
      <c r="Y11" s="212">
        <f t="shared" si="7"/>
        <v>0.009143515929252777</v>
      </c>
    </row>
    <row r="12" spans="1:25" ht="19.5" customHeight="1">
      <c r="A12" s="219" t="s">
        <v>350</v>
      </c>
      <c r="B12" s="217">
        <v>628.3810000000001</v>
      </c>
      <c r="C12" s="214">
        <v>111.46300000000001</v>
      </c>
      <c r="D12" s="213">
        <v>625.791</v>
      </c>
      <c r="E12" s="265">
        <v>658.731</v>
      </c>
      <c r="F12" s="213">
        <f t="shared" si="0"/>
        <v>2024.3660000000002</v>
      </c>
      <c r="G12" s="216">
        <f t="shared" si="1"/>
        <v>0.040749280826722675</v>
      </c>
      <c r="H12" s="217">
        <v>128.016</v>
      </c>
      <c r="I12" s="214">
        <v>0.973</v>
      </c>
      <c r="J12" s="213"/>
      <c r="K12" s="265"/>
      <c r="L12" s="213">
        <f t="shared" si="2"/>
        <v>128.989</v>
      </c>
      <c r="M12" s="218">
        <f t="shared" si="3"/>
        <v>14.69409794633651</v>
      </c>
      <c r="N12" s="217">
        <v>2603.216</v>
      </c>
      <c r="O12" s="214">
        <v>236.86200000000002</v>
      </c>
      <c r="P12" s="213">
        <v>1237.37</v>
      </c>
      <c r="Q12" s="265">
        <v>1178.678</v>
      </c>
      <c r="R12" s="213">
        <f t="shared" si="4"/>
        <v>5256.126</v>
      </c>
      <c r="S12" s="216">
        <f t="shared" si="5"/>
        <v>0.03655448063035659</v>
      </c>
      <c r="T12" s="217">
        <v>390.2170000000001</v>
      </c>
      <c r="U12" s="214">
        <v>1.04</v>
      </c>
      <c r="V12" s="213"/>
      <c r="W12" s="265"/>
      <c r="X12" s="213">
        <f t="shared" si="6"/>
        <v>391.2570000000001</v>
      </c>
      <c r="Y12" s="212" t="str">
        <f t="shared" si="7"/>
        <v>  *  </v>
      </c>
    </row>
    <row r="13" spans="1:25" ht="19.5" customHeight="1" thickBot="1">
      <c r="A13" s="242" t="s">
        <v>349</v>
      </c>
      <c r="B13" s="239">
        <v>77.39</v>
      </c>
      <c r="C13" s="238">
        <v>74.732</v>
      </c>
      <c r="D13" s="237">
        <v>0</v>
      </c>
      <c r="E13" s="281">
        <v>0</v>
      </c>
      <c r="F13" s="237">
        <f t="shared" si="0"/>
        <v>152.122</v>
      </c>
      <c r="G13" s="240">
        <f t="shared" si="1"/>
        <v>0.003062125177918769</v>
      </c>
      <c r="H13" s="239">
        <v>138.89399999999998</v>
      </c>
      <c r="I13" s="238">
        <v>103.721</v>
      </c>
      <c r="J13" s="237"/>
      <c r="K13" s="281"/>
      <c r="L13" s="237">
        <f t="shared" si="2"/>
        <v>242.61499999999998</v>
      </c>
      <c r="M13" s="241">
        <f t="shared" si="3"/>
        <v>-0.37299012839272083</v>
      </c>
      <c r="N13" s="239">
        <v>323.88599999999997</v>
      </c>
      <c r="O13" s="238">
        <v>217.407</v>
      </c>
      <c r="P13" s="237"/>
      <c r="Q13" s="281"/>
      <c r="R13" s="237">
        <f t="shared" si="4"/>
        <v>541.293</v>
      </c>
      <c r="S13" s="240">
        <f t="shared" si="5"/>
        <v>0.0037644996493325328</v>
      </c>
      <c r="T13" s="239">
        <v>400.4729999999999</v>
      </c>
      <c r="U13" s="238">
        <v>278.525</v>
      </c>
      <c r="V13" s="237"/>
      <c r="W13" s="281"/>
      <c r="X13" s="237">
        <f t="shared" si="6"/>
        <v>678.9979999999998</v>
      </c>
      <c r="Y13" s="236">
        <f t="shared" si="7"/>
        <v>-0.20280619383267673</v>
      </c>
    </row>
    <row r="14" spans="1:25" s="267" customFormat="1" ht="19.5" customHeight="1">
      <c r="A14" s="276" t="s">
        <v>56</v>
      </c>
      <c r="B14" s="273">
        <f>SUM(B15:B24)</f>
        <v>3515.221000000001</v>
      </c>
      <c r="C14" s="272">
        <f>SUM(C15:C24)</f>
        <v>4876.506</v>
      </c>
      <c r="D14" s="271">
        <f>SUM(D15:D24)</f>
        <v>72.333</v>
      </c>
      <c r="E14" s="270">
        <f>SUM(E15:E24)</f>
        <v>101.95100000000001</v>
      </c>
      <c r="F14" s="271">
        <f t="shared" si="0"/>
        <v>8566.011</v>
      </c>
      <c r="G14" s="274">
        <f t="shared" si="1"/>
        <v>0.17242869510938016</v>
      </c>
      <c r="H14" s="273">
        <f>SUM(H15:H24)</f>
        <v>4266.27</v>
      </c>
      <c r="I14" s="272">
        <f>SUM(I15:I24)</f>
        <v>4642.130999999999</v>
      </c>
      <c r="J14" s="271">
        <f>SUM(J15:J24)</f>
        <v>147.74</v>
      </c>
      <c r="K14" s="270">
        <f>SUM(K15:K24)</f>
        <v>398.50300000000004</v>
      </c>
      <c r="L14" s="271">
        <f t="shared" si="2"/>
        <v>9454.644</v>
      </c>
      <c r="M14" s="275">
        <f t="shared" si="3"/>
        <v>-0.09398904919106421</v>
      </c>
      <c r="N14" s="273">
        <f>SUM(N15:N24)</f>
        <v>10315.879</v>
      </c>
      <c r="O14" s="272">
        <f>SUM(O15:O24)</f>
        <v>13243.270000000002</v>
      </c>
      <c r="P14" s="271">
        <f>SUM(P15:P24)</f>
        <v>515.37</v>
      </c>
      <c r="Q14" s="270">
        <f>SUM(Q15:Q24)</f>
        <v>196.591</v>
      </c>
      <c r="R14" s="271">
        <f t="shared" si="4"/>
        <v>24271.110000000004</v>
      </c>
      <c r="S14" s="274">
        <f t="shared" si="5"/>
        <v>0.16879690866852395</v>
      </c>
      <c r="T14" s="273">
        <f>SUM(T15:T24)</f>
        <v>10781.233</v>
      </c>
      <c r="U14" s="272">
        <f>SUM(U15:U24)</f>
        <v>12855.278999999997</v>
      </c>
      <c r="V14" s="271">
        <f>SUM(V15:V24)</f>
        <v>543.4960000000001</v>
      </c>
      <c r="W14" s="270">
        <f>SUM(W15:W24)</f>
        <v>875.5010000000001</v>
      </c>
      <c r="X14" s="271">
        <f t="shared" si="6"/>
        <v>25055.508999999995</v>
      </c>
      <c r="Y14" s="268">
        <f t="shared" si="7"/>
        <v>-0.03130644841419872</v>
      </c>
    </row>
    <row r="15" spans="1:25" ht="19.5" customHeight="1">
      <c r="A15" s="234" t="s">
        <v>354</v>
      </c>
      <c r="B15" s="231">
        <v>704.588</v>
      </c>
      <c r="C15" s="229">
        <v>1302.691</v>
      </c>
      <c r="D15" s="230">
        <v>21.682</v>
      </c>
      <c r="E15" s="277">
        <v>0</v>
      </c>
      <c r="F15" s="213">
        <f t="shared" si="0"/>
        <v>2028.961</v>
      </c>
      <c r="G15" s="216">
        <f t="shared" si="1"/>
        <v>0.04084177543757801</v>
      </c>
      <c r="H15" s="217">
        <v>620.6689999999999</v>
      </c>
      <c r="I15" s="229">
        <v>1136.78</v>
      </c>
      <c r="J15" s="230">
        <v>0</v>
      </c>
      <c r="K15" s="229"/>
      <c r="L15" s="213">
        <f t="shared" si="2"/>
        <v>1757.4489999999998</v>
      </c>
      <c r="M15" s="233">
        <f t="shared" si="3"/>
        <v>0.15449210759458754</v>
      </c>
      <c r="N15" s="231">
        <v>2050.952</v>
      </c>
      <c r="O15" s="229">
        <v>4033.2530000000006</v>
      </c>
      <c r="P15" s="230">
        <v>285.221</v>
      </c>
      <c r="Q15" s="229">
        <v>0</v>
      </c>
      <c r="R15" s="230">
        <f t="shared" si="4"/>
        <v>6369.426000000001</v>
      </c>
      <c r="S15" s="232">
        <f t="shared" si="5"/>
        <v>0.044297084838432275</v>
      </c>
      <c r="T15" s="235">
        <v>1583.763</v>
      </c>
      <c r="U15" s="229">
        <v>3592.064</v>
      </c>
      <c r="V15" s="230">
        <v>0</v>
      </c>
      <c r="W15" s="277">
        <v>0</v>
      </c>
      <c r="X15" s="230">
        <f t="shared" si="6"/>
        <v>5175.826999999999</v>
      </c>
      <c r="Y15" s="228">
        <f t="shared" si="7"/>
        <v>0.23061029667336297</v>
      </c>
    </row>
    <row r="16" spans="1:25" ht="19.5" customHeight="1">
      <c r="A16" s="234" t="s">
        <v>353</v>
      </c>
      <c r="B16" s="231">
        <v>552.647</v>
      </c>
      <c r="C16" s="229">
        <v>1307.083</v>
      </c>
      <c r="D16" s="230">
        <v>0</v>
      </c>
      <c r="E16" s="277">
        <v>0</v>
      </c>
      <c r="F16" s="230">
        <f t="shared" si="0"/>
        <v>1859.73</v>
      </c>
      <c r="G16" s="232">
        <f t="shared" si="1"/>
        <v>0.037435256288576746</v>
      </c>
      <c r="H16" s="231">
        <v>215.02499999999998</v>
      </c>
      <c r="I16" s="229">
        <v>1025.174</v>
      </c>
      <c r="J16" s="230">
        <v>0</v>
      </c>
      <c r="K16" s="229">
        <v>99.22699999999999</v>
      </c>
      <c r="L16" s="230">
        <f t="shared" si="2"/>
        <v>1339.4260000000002</v>
      </c>
      <c r="M16" s="233">
        <f t="shared" si="3"/>
        <v>0.3884529641801786</v>
      </c>
      <c r="N16" s="231">
        <v>1282.518</v>
      </c>
      <c r="O16" s="229">
        <v>2877.969</v>
      </c>
      <c r="P16" s="230">
        <v>0</v>
      </c>
      <c r="Q16" s="229">
        <v>0.6</v>
      </c>
      <c r="R16" s="230">
        <f t="shared" si="4"/>
        <v>4161.087</v>
      </c>
      <c r="S16" s="232">
        <f t="shared" si="5"/>
        <v>0.028938875160665595</v>
      </c>
      <c r="T16" s="235">
        <v>649.198</v>
      </c>
      <c r="U16" s="229">
        <v>2253.055</v>
      </c>
      <c r="V16" s="230">
        <v>194.71</v>
      </c>
      <c r="W16" s="229">
        <v>165.448</v>
      </c>
      <c r="X16" s="230">
        <f t="shared" si="6"/>
        <v>3262.4109999999996</v>
      </c>
      <c r="Y16" s="228">
        <f t="shared" si="7"/>
        <v>0.2754637597776617</v>
      </c>
    </row>
    <row r="17" spans="1:25" ht="19.5" customHeight="1">
      <c r="A17" s="234" t="s">
        <v>351</v>
      </c>
      <c r="B17" s="231">
        <v>496.28099999999995</v>
      </c>
      <c r="C17" s="229">
        <v>1148.614</v>
      </c>
      <c r="D17" s="230">
        <v>49.298</v>
      </c>
      <c r="E17" s="277">
        <v>0</v>
      </c>
      <c r="F17" s="230">
        <f>SUM(B17:E17)</f>
        <v>1694.193</v>
      </c>
      <c r="G17" s="232">
        <f>F17/$F$9</f>
        <v>0.0341030951575297</v>
      </c>
      <c r="H17" s="231">
        <v>1288.8110000000001</v>
      </c>
      <c r="I17" s="229">
        <v>1399.646</v>
      </c>
      <c r="J17" s="230">
        <v>105.74</v>
      </c>
      <c r="K17" s="229">
        <v>0</v>
      </c>
      <c r="L17" s="230">
        <f>SUM(H17:K17)</f>
        <v>2794.197</v>
      </c>
      <c r="M17" s="233">
        <f>IF(ISERROR(F17/L17-1),"         /0",(F17/L17-1))</f>
        <v>-0.39367446175054943</v>
      </c>
      <c r="N17" s="231">
        <v>1578.426</v>
      </c>
      <c r="O17" s="229">
        <v>3040.6780000000003</v>
      </c>
      <c r="P17" s="230">
        <v>161.21800000000002</v>
      </c>
      <c r="Q17" s="229">
        <v>67.68</v>
      </c>
      <c r="R17" s="230">
        <f>SUM(N17:Q17)</f>
        <v>4848.002</v>
      </c>
      <c r="S17" s="232">
        <f>R17/$R$9</f>
        <v>0.033716123853372235</v>
      </c>
      <c r="T17" s="235">
        <v>2719.1899999999996</v>
      </c>
      <c r="U17" s="229">
        <v>3969.892</v>
      </c>
      <c r="V17" s="230">
        <v>218.477</v>
      </c>
      <c r="W17" s="229">
        <v>0.36</v>
      </c>
      <c r="X17" s="230">
        <f>SUM(T17:W17)</f>
        <v>6907.918999999999</v>
      </c>
      <c r="Y17" s="228">
        <f>IF(ISERROR(R17/X17-1),"         /0",IF(R17/X17&gt;5,"  *  ",(R17/X17-1)))</f>
        <v>-0.29819646119185805</v>
      </c>
    </row>
    <row r="18" spans="1:25" ht="19.5" customHeight="1">
      <c r="A18" s="234" t="s">
        <v>352</v>
      </c>
      <c r="B18" s="231">
        <v>716.7050000000002</v>
      </c>
      <c r="C18" s="229">
        <v>625.2340000000002</v>
      </c>
      <c r="D18" s="230">
        <v>0</v>
      </c>
      <c r="E18" s="277">
        <v>99.516</v>
      </c>
      <c r="F18" s="230">
        <f t="shared" si="0"/>
        <v>1441.4550000000004</v>
      </c>
      <c r="G18" s="232">
        <f t="shared" si="1"/>
        <v>0.029015629878235232</v>
      </c>
      <c r="H18" s="231">
        <v>902.5250000000001</v>
      </c>
      <c r="I18" s="229">
        <v>696.18</v>
      </c>
      <c r="J18" s="230"/>
      <c r="K18" s="229">
        <v>29.537</v>
      </c>
      <c r="L18" s="230">
        <f t="shared" si="2"/>
        <v>1628.242</v>
      </c>
      <c r="M18" s="233">
        <f t="shared" si="3"/>
        <v>-0.11471697696042704</v>
      </c>
      <c r="N18" s="231">
        <v>2278.678</v>
      </c>
      <c r="O18" s="229">
        <v>1855.5889999999995</v>
      </c>
      <c r="P18" s="230">
        <v>0</v>
      </c>
      <c r="Q18" s="229">
        <v>114.74300000000001</v>
      </c>
      <c r="R18" s="230">
        <f t="shared" si="4"/>
        <v>4249.01</v>
      </c>
      <c r="S18" s="232">
        <f t="shared" si="5"/>
        <v>0.029550348249488587</v>
      </c>
      <c r="T18" s="235">
        <v>2283.3039999999996</v>
      </c>
      <c r="U18" s="229">
        <v>1660.8380000000002</v>
      </c>
      <c r="V18" s="230">
        <v>0.1</v>
      </c>
      <c r="W18" s="229">
        <v>29.797</v>
      </c>
      <c r="X18" s="230">
        <f t="shared" si="6"/>
        <v>3974.0389999999998</v>
      </c>
      <c r="Y18" s="228">
        <f t="shared" si="7"/>
        <v>0.06919182222419074</v>
      </c>
    </row>
    <row r="19" spans="1:25" ht="19.5" customHeight="1">
      <c r="A19" s="234" t="s">
        <v>359</v>
      </c>
      <c r="B19" s="231">
        <v>533.591</v>
      </c>
      <c r="C19" s="229">
        <v>0</v>
      </c>
      <c r="D19" s="230">
        <v>0</v>
      </c>
      <c r="E19" s="277">
        <v>0</v>
      </c>
      <c r="F19" s="230">
        <f t="shared" si="0"/>
        <v>533.591</v>
      </c>
      <c r="G19" s="232">
        <f t="shared" si="1"/>
        <v>0.010740868748838785</v>
      </c>
      <c r="H19" s="231">
        <v>459.704</v>
      </c>
      <c r="I19" s="229">
        <v>5.124</v>
      </c>
      <c r="J19" s="230"/>
      <c r="K19" s="229"/>
      <c r="L19" s="230">
        <f t="shared" si="2"/>
        <v>464.82800000000003</v>
      </c>
      <c r="M19" s="233">
        <f t="shared" si="3"/>
        <v>0.1479321383393426</v>
      </c>
      <c r="N19" s="231">
        <v>1515.5790000000002</v>
      </c>
      <c r="O19" s="229">
        <v>0</v>
      </c>
      <c r="P19" s="230"/>
      <c r="Q19" s="229">
        <v>0.671</v>
      </c>
      <c r="R19" s="230">
        <f t="shared" si="4"/>
        <v>1516.2500000000002</v>
      </c>
      <c r="S19" s="232">
        <f t="shared" si="5"/>
        <v>0.010544977661452215</v>
      </c>
      <c r="T19" s="235">
        <v>1327.439</v>
      </c>
      <c r="U19" s="229">
        <v>5.1739999999999995</v>
      </c>
      <c r="V19" s="230"/>
      <c r="W19" s="229">
        <v>25.182</v>
      </c>
      <c r="X19" s="230">
        <f t="shared" si="6"/>
        <v>1357.795</v>
      </c>
      <c r="Y19" s="228">
        <f t="shared" si="7"/>
        <v>0.11670023825393394</v>
      </c>
    </row>
    <row r="20" spans="1:25" ht="19.5" customHeight="1">
      <c r="A20" s="234" t="s">
        <v>356</v>
      </c>
      <c r="B20" s="231">
        <v>274.284</v>
      </c>
      <c r="C20" s="229">
        <v>205.11599999999999</v>
      </c>
      <c r="D20" s="230">
        <v>1.353</v>
      </c>
      <c r="E20" s="277">
        <v>2.435</v>
      </c>
      <c r="F20" s="230">
        <f>SUM(B20:E20)</f>
        <v>483.188</v>
      </c>
      <c r="G20" s="232">
        <f>F20/$F$9</f>
        <v>0.00972628640478178</v>
      </c>
      <c r="H20" s="231">
        <v>644.231</v>
      </c>
      <c r="I20" s="229">
        <v>126.778</v>
      </c>
      <c r="J20" s="230">
        <v>42</v>
      </c>
      <c r="K20" s="229">
        <v>239.66700000000003</v>
      </c>
      <c r="L20" s="230">
        <f>SUM(H20:K20)</f>
        <v>1052.676</v>
      </c>
      <c r="M20" s="233">
        <f>IF(ISERROR(F20/L20-1),"         /0",(F20/L20-1))</f>
        <v>-0.540990770189498</v>
      </c>
      <c r="N20" s="231">
        <v>870.245</v>
      </c>
      <c r="O20" s="229">
        <v>620.0500000000001</v>
      </c>
      <c r="P20" s="230">
        <v>68.93100000000001</v>
      </c>
      <c r="Q20" s="229">
        <v>9.725000000000001</v>
      </c>
      <c r="R20" s="230">
        <f>SUM(N20:Q20)</f>
        <v>1568.951</v>
      </c>
      <c r="S20" s="232">
        <f>R20/$R$9</f>
        <v>0.010911494309588201</v>
      </c>
      <c r="T20" s="235">
        <v>1663.951</v>
      </c>
      <c r="U20" s="229">
        <v>504.667</v>
      </c>
      <c r="V20" s="230">
        <v>130.209</v>
      </c>
      <c r="W20" s="229">
        <v>592.783</v>
      </c>
      <c r="X20" s="230">
        <f>SUM(T20:W20)</f>
        <v>2891.6099999999997</v>
      </c>
      <c r="Y20" s="228">
        <f>IF(ISERROR(R20/X20-1),"         /0",IF(R20/X20&gt;5,"  *  ",(R20/X20-1)))</f>
        <v>-0.4574126524669647</v>
      </c>
    </row>
    <row r="21" spans="1:25" ht="19.5" customHeight="1">
      <c r="A21" s="234" t="s">
        <v>355</v>
      </c>
      <c r="B21" s="231">
        <v>180.244</v>
      </c>
      <c r="C21" s="229">
        <v>178.414</v>
      </c>
      <c r="D21" s="230">
        <v>0</v>
      </c>
      <c r="E21" s="277">
        <v>0</v>
      </c>
      <c r="F21" s="230">
        <f t="shared" si="0"/>
        <v>358.658</v>
      </c>
      <c r="G21" s="232">
        <f t="shared" si="1"/>
        <v>0.007219571738880568</v>
      </c>
      <c r="H21" s="231">
        <v>64.657</v>
      </c>
      <c r="I21" s="229">
        <v>70.605</v>
      </c>
      <c r="J21" s="230"/>
      <c r="K21" s="229"/>
      <c r="L21" s="230">
        <f t="shared" si="2"/>
        <v>135.262</v>
      </c>
      <c r="M21" s="233">
        <f t="shared" si="3"/>
        <v>1.651579896792891</v>
      </c>
      <c r="N21" s="231">
        <v>575.2850000000001</v>
      </c>
      <c r="O21" s="229">
        <v>438.26300000000003</v>
      </c>
      <c r="P21" s="230">
        <v>0</v>
      </c>
      <c r="Q21" s="229">
        <v>0</v>
      </c>
      <c r="R21" s="230">
        <f t="shared" si="4"/>
        <v>1013.5480000000001</v>
      </c>
      <c r="S21" s="232">
        <f t="shared" si="5"/>
        <v>0.007048864645546294</v>
      </c>
      <c r="T21" s="235">
        <v>387.287</v>
      </c>
      <c r="U21" s="229">
        <v>477.13000000000005</v>
      </c>
      <c r="V21" s="230">
        <v>0</v>
      </c>
      <c r="W21" s="229"/>
      <c r="X21" s="230">
        <f t="shared" si="6"/>
        <v>864.417</v>
      </c>
      <c r="Y21" s="228">
        <f t="shared" si="7"/>
        <v>0.17252205821958633</v>
      </c>
    </row>
    <row r="22" spans="1:25" ht="19.5" customHeight="1">
      <c r="A22" s="234" t="s">
        <v>358</v>
      </c>
      <c r="B22" s="231">
        <v>24.842</v>
      </c>
      <c r="C22" s="229">
        <v>109.354</v>
      </c>
      <c r="D22" s="230">
        <v>0</v>
      </c>
      <c r="E22" s="277">
        <v>0</v>
      </c>
      <c r="F22" s="230">
        <f t="shared" si="0"/>
        <v>134.196</v>
      </c>
      <c r="G22" s="232">
        <f t="shared" si="1"/>
        <v>0.0027012854838615523</v>
      </c>
      <c r="H22" s="231">
        <v>42.584</v>
      </c>
      <c r="I22" s="229">
        <v>180.058</v>
      </c>
      <c r="J22" s="230"/>
      <c r="K22" s="229"/>
      <c r="L22" s="230">
        <f t="shared" si="2"/>
        <v>222.642</v>
      </c>
      <c r="M22" s="233">
        <f t="shared" si="3"/>
        <v>-0.397256582316005</v>
      </c>
      <c r="N22" s="231">
        <v>75.358</v>
      </c>
      <c r="O22" s="229">
        <v>377.295</v>
      </c>
      <c r="P22" s="230"/>
      <c r="Q22" s="229"/>
      <c r="R22" s="230">
        <f t="shared" si="4"/>
        <v>452.653</v>
      </c>
      <c r="S22" s="232">
        <f t="shared" si="5"/>
        <v>0.0031480400813779577</v>
      </c>
      <c r="T22" s="235">
        <v>93.83500000000001</v>
      </c>
      <c r="U22" s="229">
        <v>388.532</v>
      </c>
      <c r="V22" s="230"/>
      <c r="W22" s="229"/>
      <c r="X22" s="230">
        <f t="shared" si="6"/>
        <v>482.36699999999996</v>
      </c>
      <c r="Y22" s="228">
        <f t="shared" si="7"/>
        <v>-0.06160039969566733</v>
      </c>
    </row>
    <row r="23" spans="1:25" ht="18.75" customHeight="1">
      <c r="A23" s="234" t="s">
        <v>357</v>
      </c>
      <c r="B23" s="231">
        <v>32.039</v>
      </c>
      <c r="C23" s="229">
        <v>0</v>
      </c>
      <c r="D23" s="230">
        <v>0</v>
      </c>
      <c r="E23" s="229">
        <v>0</v>
      </c>
      <c r="F23" s="230">
        <f t="shared" si="0"/>
        <v>32.039</v>
      </c>
      <c r="G23" s="232">
        <f t="shared" si="1"/>
        <v>0.0006449259710977994</v>
      </c>
      <c r="H23" s="231">
        <v>28.064</v>
      </c>
      <c r="I23" s="229">
        <v>1.786</v>
      </c>
      <c r="J23" s="230"/>
      <c r="K23" s="229">
        <v>30.072</v>
      </c>
      <c r="L23" s="230">
        <f t="shared" si="2"/>
        <v>59.922</v>
      </c>
      <c r="M23" s="233">
        <f t="shared" si="3"/>
        <v>-0.4653215847268115</v>
      </c>
      <c r="N23" s="231">
        <v>88.83800000000001</v>
      </c>
      <c r="O23" s="229">
        <v>0.173</v>
      </c>
      <c r="P23" s="230">
        <v>0</v>
      </c>
      <c r="Q23" s="229">
        <v>3.172</v>
      </c>
      <c r="R23" s="230">
        <f t="shared" si="4"/>
        <v>92.183</v>
      </c>
      <c r="S23" s="232">
        <f t="shared" si="5"/>
        <v>0.0006410998686005932</v>
      </c>
      <c r="T23" s="235">
        <v>73.26599999999999</v>
      </c>
      <c r="U23" s="229">
        <v>3.927</v>
      </c>
      <c r="V23" s="230"/>
      <c r="W23" s="229">
        <v>61.931</v>
      </c>
      <c r="X23" s="230">
        <f t="shared" si="6"/>
        <v>139.124</v>
      </c>
      <c r="Y23" s="228">
        <f t="shared" si="7"/>
        <v>-0.33740404243696265</v>
      </c>
    </row>
    <row r="24" spans="1:25" ht="19.5" customHeight="1" thickBot="1">
      <c r="A24" s="234" t="s">
        <v>52</v>
      </c>
      <c r="B24" s="231">
        <v>0</v>
      </c>
      <c r="C24" s="229">
        <v>0</v>
      </c>
      <c r="D24" s="230">
        <v>0</v>
      </c>
      <c r="E24" s="229">
        <v>0</v>
      </c>
      <c r="F24" s="230">
        <f t="shared" si="0"/>
        <v>0</v>
      </c>
      <c r="G24" s="232">
        <f t="shared" si="1"/>
        <v>0</v>
      </c>
      <c r="H24" s="231">
        <v>0</v>
      </c>
      <c r="I24" s="229">
        <v>0</v>
      </c>
      <c r="J24" s="230"/>
      <c r="K24" s="229"/>
      <c r="L24" s="230">
        <f t="shared" si="2"/>
        <v>0</v>
      </c>
      <c r="M24" s="233" t="s">
        <v>46</v>
      </c>
      <c r="N24" s="231">
        <v>0</v>
      </c>
      <c r="O24" s="229">
        <v>0</v>
      </c>
      <c r="P24" s="230"/>
      <c r="Q24" s="229"/>
      <c r="R24" s="230">
        <f t="shared" si="4"/>
        <v>0</v>
      </c>
      <c r="S24" s="232">
        <f t="shared" si="5"/>
        <v>0</v>
      </c>
      <c r="T24" s="235">
        <v>0</v>
      </c>
      <c r="U24" s="229">
        <v>0</v>
      </c>
      <c r="V24" s="230"/>
      <c r="W24" s="229"/>
      <c r="X24" s="230">
        <f t="shared" si="6"/>
        <v>0</v>
      </c>
      <c r="Y24" s="228" t="str">
        <f t="shared" si="7"/>
        <v>         /0</v>
      </c>
    </row>
    <row r="25" spans="1:25" s="267" customFormat="1" ht="19.5" customHeight="1">
      <c r="A25" s="276" t="s">
        <v>55</v>
      </c>
      <c r="B25" s="273">
        <f>SUM(B26:B31)</f>
        <v>1372.9709999999995</v>
      </c>
      <c r="C25" s="272">
        <f>SUM(C26:C31)</f>
        <v>1746.972</v>
      </c>
      <c r="D25" s="271">
        <f>SUM(D26:D31)</f>
        <v>0</v>
      </c>
      <c r="E25" s="272">
        <f>SUM(E26:E31)</f>
        <v>0</v>
      </c>
      <c r="F25" s="271">
        <f t="shared" si="0"/>
        <v>3119.9429999999993</v>
      </c>
      <c r="G25" s="274">
        <f t="shared" si="1"/>
        <v>0.0628025927477381</v>
      </c>
      <c r="H25" s="273">
        <f>SUM(H26:H31)</f>
        <v>2881.27</v>
      </c>
      <c r="I25" s="272">
        <f>SUM(I26:I31)</f>
        <v>1758.5859999999998</v>
      </c>
      <c r="J25" s="271">
        <f>SUM(J26:J31)</f>
        <v>0</v>
      </c>
      <c r="K25" s="272">
        <f>SUM(K26:K31)</f>
        <v>0</v>
      </c>
      <c r="L25" s="271">
        <f t="shared" si="2"/>
        <v>4639.856</v>
      </c>
      <c r="M25" s="275">
        <f aca="true" t="shared" si="8" ref="M25:M34">IF(ISERROR(F25/L25-1),"         /0",(F25/L25-1))</f>
        <v>-0.327577623098648</v>
      </c>
      <c r="N25" s="273">
        <f>SUM(N26:N31)</f>
        <v>4357.218</v>
      </c>
      <c r="O25" s="272">
        <f>SUM(O26:O31)</f>
        <v>4304.293999999999</v>
      </c>
      <c r="P25" s="271">
        <f>SUM(P26:P31)</f>
        <v>97.468</v>
      </c>
      <c r="Q25" s="272">
        <f>SUM(Q26:Q31)</f>
        <v>12.109</v>
      </c>
      <c r="R25" s="271">
        <f t="shared" si="4"/>
        <v>8771.089</v>
      </c>
      <c r="S25" s="274">
        <f t="shared" si="5"/>
        <v>0.06099979394665077</v>
      </c>
      <c r="T25" s="273">
        <f>SUM(T26:T31)</f>
        <v>8673.478</v>
      </c>
      <c r="U25" s="272">
        <f>SUM(U26:U31)</f>
        <v>4586.006</v>
      </c>
      <c r="V25" s="271">
        <f>SUM(V26:V31)</f>
        <v>610.775</v>
      </c>
      <c r="W25" s="272">
        <f>SUM(W26:W31)</f>
        <v>5.879</v>
      </c>
      <c r="X25" s="271">
        <f t="shared" si="6"/>
        <v>13876.138</v>
      </c>
      <c r="Y25" s="268">
        <f t="shared" si="7"/>
        <v>-0.36790128492524365</v>
      </c>
    </row>
    <row r="26" spans="1:25" ht="19.5" customHeight="1">
      <c r="A26" s="234" t="s">
        <v>360</v>
      </c>
      <c r="B26" s="231">
        <v>526.143</v>
      </c>
      <c r="C26" s="229">
        <v>1072.387</v>
      </c>
      <c r="D26" s="230">
        <v>0</v>
      </c>
      <c r="E26" s="229">
        <v>0</v>
      </c>
      <c r="F26" s="230">
        <f t="shared" si="0"/>
        <v>1598.53</v>
      </c>
      <c r="G26" s="232">
        <f t="shared" si="1"/>
        <v>0.03217745599360046</v>
      </c>
      <c r="H26" s="231">
        <v>468.7049999999999</v>
      </c>
      <c r="I26" s="229">
        <v>1090.549</v>
      </c>
      <c r="J26" s="230">
        <v>0</v>
      </c>
      <c r="K26" s="229"/>
      <c r="L26" s="230">
        <f t="shared" si="2"/>
        <v>1559.254</v>
      </c>
      <c r="M26" s="233">
        <f t="shared" si="8"/>
        <v>0.025188968570867942</v>
      </c>
      <c r="N26" s="231">
        <v>1669.9829999999995</v>
      </c>
      <c r="O26" s="229">
        <v>2367.3809999999994</v>
      </c>
      <c r="P26" s="230">
        <v>0</v>
      </c>
      <c r="Q26" s="229">
        <v>0</v>
      </c>
      <c r="R26" s="230">
        <f t="shared" si="4"/>
        <v>4037.3639999999987</v>
      </c>
      <c r="S26" s="232">
        <f t="shared" si="5"/>
        <v>0.028078425847420502</v>
      </c>
      <c r="T26" s="231">
        <v>1288.536</v>
      </c>
      <c r="U26" s="229">
        <v>2883.418</v>
      </c>
      <c r="V26" s="230">
        <v>0</v>
      </c>
      <c r="W26" s="229">
        <v>0</v>
      </c>
      <c r="X26" s="213">
        <f t="shared" si="6"/>
        <v>4171.954</v>
      </c>
      <c r="Y26" s="228">
        <f t="shared" si="7"/>
        <v>-0.03226066250970194</v>
      </c>
    </row>
    <row r="27" spans="1:25" ht="19.5" customHeight="1">
      <c r="A27" s="234" t="s">
        <v>388</v>
      </c>
      <c r="B27" s="231">
        <v>511.676</v>
      </c>
      <c r="C27" s="229">
        <v>41.539</v>
      </c>
      <c r="D27" s="230">
        <v>0</v>
      </c>
      <c r="E27" s="229">
        <v>0</v>
      </c>
      <c r="F27" s="230">
        <f t="shared" si="0"/>
        <v>553.215</v>
      </c>
      <c r="G27" s="232">
        <f t="shared" si="1"/>
        <v>0.011135888170694126</v>
      </c>
      <c r="H27" s="231">
        <v>1076.481</v>
      </c>
      <c r="I27" s="229">
        <v>123.146</v>
      </c>
      <c r="J27" s="230"/>
      <c r="K27" s="229"/>
      <c r="L27" s="230">
        <f t="shared" si="2"/>
        <v>1199.627</v>
      </c>
      <c r="M27" s="233">
        <f t="shared" si="8"/>
        <v>-0.538844157392256</v>
      </c>
      <c r="N27" s="231">
        <v>1595.547</v>
      </c>
      <c r="O27" s="229">
        <v>197.13299999999998</v>
      </c>
      <c r="P27" s="230">
        <v>96.968</v>
      </c>
      <c r="Q27" s="229">
        <v>11.984</v>
      </c>
      <c r="R27" s="230">
        <f t="shared" si="4"/>
        <v>1901.632</v>
      </c>
      <c r="S27" s="232">
        <f t="shared" si="5"/>
        <v>0.013225171944140277</v>
      </c>
      <c r="T27" s="231">
        <v>3302.3869999999997</v>
      </c>
      <c r="U27" s="229">
        <v>265.471</v>
      </c>
      <c r="V27" s="230">
        <v>610.775</v>
      </c>
      <c r="W27" s="229">
        <v>5.879</v>
      </c>
      <c r="X27" s="213">
        <f t="shared" si="6"/>
        <v>4184.512</v>
      </c>
      <c r="Y27" s="228">
        <f t="shared" si="7"/>
        <v>-0.5455546548797088</v>
      </c>
    </row>
    <row r="28" spans="1:25" ht="19.5" customHeight="1">
      <c r="A28" s="234" t="s">
        <v>362</v>
      </c>
      <c r="B28" s="231">
        <v>146.18699999999998</v>
      </c>
      <c r="C28" s="229">
        <v>261.566</v>
      </c>
      <c r="D28" s="230">
        <v>0</v>
      </c>
      <c r="E28" s="229">
        <v>0</v>
      </c>
      <c r="F28" s="230">
        <f>SUM(B28:E28)</f>
        <v>407.75299999999993</v>
      </c>
      <c r="G28" s="232">
        <f>F28/$F$9</f>
        <v>0.008207824822654919</v>
      </c>
      <c r="H28" s="231">
        <v>104.86999999999999</v>
      </c>
      <c r="I28" s="229">
        <v>290.00199999999995</v>
      </c>
      <c r="J28" s="230"/>
      <c r="K28" s="229"/>
      <c r="L28" s="230">
        <f>SUM(H28:K28)</f>
        <v>394.87199999999996</v>
      </c>
      <c r="M28" s="233">
        <f t="shared" si="8"/>
        <v>0.032620697339897475</v>
      </c>
      <c r="N28" s="231">
        <v>466.70899999999995</v>
      </c>
      <c r="O28" s="229">
        <v>662.9639999999999</v>
      </c>
      <c r="P28" s="230"/>
      <c r="Q28" s="229"/>
      <c r="R28" s="230">
        <f>SUM(N28:Q28)</f>
        <v>1129.6729999999998</v>
      </c>
      <c r="S28" s="232">
        <f>R28/$R$9</f>
        <v>0.00785647258021151</v>
      </c>
      <c r="T28" s="231">
        <v>338.64099999999996</v>
      </c>
      <c r="U28" s="229">
        <v>715.653</v>
      </c>
      <c r="V28" s="230"/>
      <c r="W28" s="229"/>
      <c r="X28" s="213">
        <f>SUM(T28:W28)</f>
        <v>1054.2939999999999</v>
      </c>
      <c r="Y28" s="228">
        <f>IF(ISERROR(R28/X28-1),"         /0",IF(R28/X28&gt;5,"  *  ",(R28/X28-1)))</f>
        <v>0.071497134575365</v>
      </c>
    </row>
    <row r="29" spans="1:25" ht="19.5" customHeight="1">
      <c r="A29" s="234" t="s">
        <v>363</v>
      </c>
      <c r="B29" s="231">
        <v>25.572</v>
      </c>
      <c r="C29" s="229">
        <v>248.586</v>
      </c>
      <c r="D29" s="230">
        <v>0</v>
      </c>
      <c r="E29" s="229">
        <v>0</v>
      </c>
      <c r="F29" s="230">
        <f>SUM(B29:E29)</f>
        <v>274.158</v>
      </c>
      <c r="G29" s="232">
        <f>F29/$F$9</f>
        <v>0.005518637110528746</v>
      </c>
      <c r="H29" s="231">
        <v>7.02</v>
      </c>
      <c r="I29" s="229">
        <v>198.836</v>
      </c>
      <c r="J29" s="230"/>
      <c r="K29" s="229"/>
      <c r="L29" s="230">
        <f>SUM(H29:K29)</f>
        <v>205.85600000000002</v>
      </c>
      <c r="M29" s="233">
        <f t="shared" si="8"/>
        <v>0.3317950411938442</v>
      </c>
      <c r="N29" s="231">
        <v>44.938</v>
      </c>
      <c r="O29" s="229">
        <v>659.209</v>
      </c>
      <c r="P29" s="230"/>
      <c r="Q29" s="229"/>
      <c r="R29" s="230">
        <f>SUM(N29:Q29)</f>
        <v>704.1469999999999</v>
      </c>
      <c r="S29" s="232">
        <f>R29/$R$9</f>
        <v>0.004897091103299977</v>
      </c>
      <c r="T29" s="231">
        <v>16.11</v>
      </c>
      <c r="U29" s="229">
        <v>564.0840000000001</v>
      </c>
      <c r="V29" s="230"/>
      <c r="W29" s="229"/>
      <c r="X29" s="213">
        <f>SUM(T29:W29)</f>
        <v>580.1940000000001</v>
      </c>
      <c r="Y29" s="228">
        <f>IF(ISERROR(R29/X29-1),"         /0",IF(R29/X29&gt;5,"  *  ",(R29/X29-1)))</f>
        <v>0.2136406098649759</v>
      </c>
    </row>
    <row r="30" spans="1:25" ht="19.5" customHeight="1">
      <c r="A30" s="234" t="s">
        <v>364</v>
      </c>
      <c r="B30" s="231">
        <v>106.03399999999999</v>
      </c>
      <c r="C30" s="229">
        <v>122.84100000000001</v>
      </c>
      <c r="D30" s="230">
        <v>0</v>
      </c>
      <c r="E30" s="229">
        <v>0</v>
      </c>
      <c r="F30" s="230">
        <f>SUM(B30:E30)</f>
        <v>228.875</v>
      </c>
      <c r="G30" s="232">
        <f>F30/$F$9</f>
        <v>0.004607117314367141</v>
      </c>
      <c r="H30" s="231">
        <v>621.893</v>
      </c>
      <c r="I30" s="229">
        <v>0</v>
      </c>
      <c r="J30" s="230"/>
      <c r="K30" s="229"/>
      <c r="L30" s="230">
        <f>SUM(H30:K30)</f>
        <v>621.893</v>
      </c>
      <c r="M30" s="233">
        <f t="shared" si="8"/>
        <v>-0.6319704515085393</v>
      </c>
      <c r="N30" s="231">
        <v>361.665</v>
      </c>
      <c r="O30" s="229">
        <v>354.101</v>
      </c>
      <c r="P30" s="230"/>
      <c r="Q30" s="229"/>
      <c r="R30" s="230">
        <f>SUM(N30:Q30)</f>
        <v>715.7660000000001</v>
      </c>
      <c r="S30" s="232">
        <f>R30/$R$9</f>
        <v>0.004977897101946912</v>
      </c>
      <c r="T30" s="231">
        <v>2267.7910000000006</v>
      </c>
      <c r="U30" s="229">
        <v>0</v>
      </c>
      <c r="V30" s="230"/>
      <c r="W30" s="229"/>
      <c r="X30" s="213">
        <f>SUM(T30:W30)</f>
        <v>2267.7910000000006</v>
      </c>
      <c r="Y30" s="228">
        <f>IF(ISERROR(R30/X30-1),"         /0",IF(R30/X30&gt;5,"  *  ",(R30/X30-1)))</f>
        <v>-0.6843774404255066</v>
      </c>
    </row>
    <row r="31" spans="1:25" ht="19.5" customHeight="1" thickBot="1">
      <c r="A31" s="234" t="s">
        <v>52</v>
      </c>
      <c r="B31" s="231">
        <v>57.35899999999998</v>
      </c>
      <c r="C31" s="229">
        <v>0.053</v>
      </c>
      <c r="D31" s="230">
        <v>0</v>
      </c>
      <c r="E31" s="229">
        <v>0</v>
      </c>
      <c r="F31" s="230">
        <f>SUM(B31:E31)</f>
        <v>57.41199999999998</v>
      </c>
      <c r="G31" s="232">
        <f>F31/$F$9</f>
        <v>0.0011556693358927195</v>
      </c>
      <c r="H31" s="231">
        <v>602.3009999999999</v>
      </c>
      <c r="I31" s="229">
        <v>56.053</v>
      </c>
      <c r="J31" s="230">
        <v>0</v>
      </c>
      <c r="K31" s="229"/>
      <c r="L31" s="230">
        <f>SUM(H31:K31)</f>
        <v>658.3539999999999</v>
      </c>
      <c r="M31" s="233">
        <f t="shared" si="8"/>
        <v>-0.9127946363202776</v>
      </c>
      <c r="N31" s="231">
        <v>218.376</v>
      </c>
      <c r="O31" s="229">
        <v>63.50599999999999</v>
      </c>
      <c r="P31" s="230">
        <v>0.5</v>
      </c>
      <c r="Q31" s="229">
        <v>0.125</v>
      </c>
      <c r="R31" s="230">
        <f>SUM(N31:Q31)</f>
        <v>282.507</v>
      </c>
      <c r="S31" s="232">
        <f>R31/$R$9</f>
        <v>0.001964735369631578</v>
      </c>
      <c r="T31" s="231">
        <v>1460.013</v>
      </c>
      <c r="U31" s="229">
        <v>157.38</v>
      </c>
      <c r="V31" s="230">
        <v>0</v>
      </c>
      <c r="W31" s="229"/>
      <c r="X31" s="213">
        <f>SUM(T31:W31)</f>
        <v>1617.393</v>
      </c>
      <c r="Y31" s="228">
        <f>IF(ISERROR(R31/X31-1),"         /0",IF(R31/X31&gt;5,"  *  ",(R31/X31-1)))</f>
        <v>-0.8253318766681939</v>
      </c>
    </row>
    <row r="32" spans="1:25" s="267" customFormat="1" ht="19.5" customHeight="1">
      <c r="A32" s="276" t="s">
        <v>54</v>
      </c>
      <c r="B32" s="273">
        <f>SUM(B33:B39)</f>
        <v>2820.0280000000007</v>
      </c>
      <c r="C32" s="272">
        <f>SUM(C33:C39)</f>
        <v>1868.5419999999997</v>
      </c>
      <c r="D32" s="271">
        <f>SUM(D33:D39)</f>
        <v>430.184</v>
      </c>
      <c r="E32" s="272">
        <f>SUM(E33:E39)</f>
        <v>200.711</v>
      </c>
      <c r="F32" s="271">
        <f t="shared" si="0"/>
        <v>5319.465000000001</v>
      </c>
      <c r="G32" s="274">
        <f t="shared" si="1"/>
        <v>0.10707765944148556</v>
      </c>
      <c r="H32" s="273">
        <f>SUM(H33:H39)</f>
        <v>3058.0070000000005</v>
      </c>
      <c r="I32" s="272">
        <f>SUM(I33:I39)</f>
        <v>2365.6510000000007</v>
      </c>
      <c r="J32" s="271">
        <f>SUM(J33:J39)</f>
        <v>57.25299999999999</v>
      </c>
      <c r="K32" s="272">
        <f>SUM(K33:K39)</f>
        <v>153.65400000000002</v>
      </c>
      <c r="L32" s="271">
        <f t="shared" si="2"/>
        <v>5634.565000000001</v>
      </c>
      <c r="M32" s="275">
        <f t="shared" si="8"/>
        <v>-0.055922684359839714</v>
      </c>
      <c r="N32" s="273">
        <f>SUM(N33:N39)</f>
        <v>7938.074</v>
      </c>
      <c r="O32" s="272">
        <f>SUM(O33:O39)</f>
        <v>5114.419999999999</v>
      </c>
      <c r="P32" s="271">
        <f>SUM(P33:P39)</f>
        <v>446.9</v>
      </c>
      <c r="Q32" s="272">
        <f>SUM(Q33:Q39)</f>
        <v>205.061</v>
      </c>
      <c r="R32" s="271">
        <f t="shared" si="4"/>
        <v>13704.454999999998</v>
      </c>
      <c r="S32" s="274">
        <f t="shared" si="5"/>
        <v>0.09530959395704999</v>
      </c>
      <c r="T32" s="273">
        <f>SUM(T33:T39)</f>
        <v>7637.599</v>
      </c>
      <c r="U32" s="272">
        <f>SUM(U33:U39)</f>
        <v>5787.643000000001</v>
      </c>
      <c r="V32" s="271">
        <f>SUM(V33:V39)</f>
        <v>157.97600000000003</v>
      </c>
      <c r="W32" s="272">
        <f>SUM(W33:W39)</f>
        <v>294.119</v>
      </c>
      <c r="X32" s="271">
        <f t="shared" si="6"/>
        <v>13877.337000000003</v>
      </c>
      <c r="Y32" s="268">
        <f t="shared" si="7"/>
        <v>-0.01245786565534912</v>
      </c>
    </row>
    <row r="33" spans="1:25" s="204" customFormat="1" ht="19.5" customHeight="1">
      <c r="A33" s="219" t="s">
        <v>374</v>
      </c>
      <c r="B33" s="217">
        <v>1918.2230000000004</v>
      </c>
      <c r="C33" s="214">
        <v>1273.656</v>
      </c>
      <c r="D33" s="213">
        <v>59.5</v>
      </c>
      <c r="E33" s="214">
        <v>0</v>
      </c>
      <c r="F33" s="213">
        <f t="shared" si="0"/>
        <v>3251.3790000000004</v>
      </c>
      <c r="G33" s="216">
        <f t="shared" si="1"/>
        <v>0.0654483210768748</v>
      </c>
      <c r="H33" s="217">
        <v>1947.4520000000005</v>
      </c>
      <c r="I33" s="214">
        <v>1722.4540000000006</v>
      </c>
      <c r="J33" s="213">
        <v>55.952999999999996</v>
      </c>
      <c r="K33" s="214">
        <v>152.804</v>
      </c>
      <c r="L33" s="213">
        <f t="shared" si="2"/>
        <v>3878.663000000001</v>
      </c>
      <c r="M33" s="218">
        <f t="shared" si="8"/>
        <v>-0.1617268630968971</v>
      </c>
      <c r="N33" s="217">
        <v>5334.508</v>
      </c>
      <c r="O33" s="214">
        <v>3462.2839999999987</v>
      </c>
      <c r="P33" s="213">
        <v>62.816</v>
      </c>
      <c r="Q33" s="214">
        <v>0</v>
      </c>
      <c r="R33" s="213">
        <f t="shared" si="4"/>
        <v>8859.607999999998</v>
      </c>
      <c r="S33" s="216">
        <f t="shared" si="5"/>
        <v>0.06161541200278536</v>
      </c>
      <c r="T33" s="215">
        <v>4916.157999999999</v>
      </c>
      <c r="U33" s="214">
        <v>4100.825</v>
      </c>
      <c r="V33" s="213">
        <v>155.852</v>
      </c>
      <c r="W33" s="214">
        <v>252.197</v>
      </c>
      <c r="X33" s="213">
        <f t="shared" si="6"/>
        <v>9425.032000000001</v>
      </c>
      <c r="Y33" s="212">
        <f t="shared" si="7"/>
        <v>-0.059991732654064434</v>
      </c>
    </row>
    <row r="34" spans="1:25" s="204" customFormat="1" ht="19.5" customHeight="1">
      <c r="A34" s="219" t="s">
        <v>375</v>
      </c>
      <c r="B34" s="217">
        <v>585.822</v>
      </c>
      <c r="C34" s="214">
        <v>464.93899999999996</v>
      </c>
      <c r="D34" s="213">
        <v>370.684</v>
      </c>
      <c r="E34" s="214">
        <v>200.711</v>
      </c>
      <c r="F34" s="213">
        <f>SUM(B34:E34)</f>
        <v>1622.156</v>
      </c>
      <c r="G34" s="216">
        <f>F34/$F$9</f>
        <v>0.03265303328980685</v>
      </c>
      <c r="H34" s="217">
        <v>870.226</v>
      </c>
      <c r="I34" s="214">
        <v>569.523</v>
      </c>
      <c r="J34" s="213">
        <v>0.25</v>
      </c>
      <c r="K34" s="214">
        <v>0.25</v>
      </c>
      <c r="L34" s="213">
        <f>SUM(H34:K34)</f>
        <v>1440.249</v>
      </c>
      <c r="M34" s="218">
        <f t="shared" si="8"/>
        <v>0.12630246575418558</v>
      </c>
      <c r="N34" s="217">
        <v>1678.079</v>
      </c>
      <c r="O34" s="214">
        <v>1245.1779999999997</v>
      </c>
      <c r="P34" s="213">
        <v>370.684</v>
      </c>
      <c r="Q34" s="214">
        <v>200.711</v>
      </c>
      <c r="R34" s="213">
        <f>SUM(N34:Q34)</f>
        <v>3494.652</v>
      </c>
      <c r="S34" s="216">
        <f>R34/$R$9</f>
        <v>0.02430405755947192</v>
      </c>
      <c r="T34" s="215">
        <v>2057.474</v>
      </c>
      <c r="U34" s="214">
        <v>1452.042</v>
      </c>
      <c r="V34" s="213">
        <v>0.25</v>
      </c>
      <c r="W34" s="214">
        <v>0.25</v>
      </c>
      <c r="X34" s="213">
        <f>SUM(T34:W34)</f>
        <v>3510.016</v>
      </c>
      <c r="Y34" s="212">
        <f>IF(ISERROR(R34/X34-1),"         /0",IF(R34/X34&gt;5,"  *  ",(R34/X34-1)))</f>
        <v>-0.0043771880242141625</v>
      </c>
    </row>
    <row r="35" spans="1:25" s="204" customFormat="1" ht="19.5" customHeight="1">
      <c r="A35" s="219" t="s">
        <v>378</v>
      </c>
      <c r="B35" s="217">
        <v>130.14</v>
      </c>
      <c r="C35" s="214">
        <v>35.185</v>
      </c>
      <c r="D35" s="213">
        <v>0</v>
      </c>
      <c r="E35" s="214">
        <v>0</v>
      </c>
      <c r="F35" s="213"/>
      <c r="G35" s="216"/>
      <c r="H35" s="217">
        <v>105.54700000000001</v>
      </c>
      <c r="I35" s="214">
        <v>35.873</v>
      </c>
      <c r="J35" s="213">
        <v>0</v>
      </c>
      <c r="K35" s="214">
        <v>0</v>
      </c>
      <c r="L35" s="213"/>
      <c r="M35" s="218"/>
      <c r="N35" s="217">
        <v>328.73699999999997</v>
      </c>
      <c r="O35" s="214">
        <v>82.43900000000001</v>
      </c>
      <c r="P35" s="213"/>
      <c r="Q35" s="214"/>
      <c r="R35" s="213"/>
      <c r="S35" s="216"/>
      <c r="T35" s="215">
        <v>272.84399999999994</v>
      </c>
      <c r="U35" s="214">
        <v>118.335</v>
      </c>
      <c r="V35" s="213">
        <v>0</v>
      </c>
      <c r="W35" s="214">
        <v>32.117</v>
      </c>
      <c r="X35" s="213"/>
      <c r="Y35" s="212"/>
    </row>
    <row r="36" spans="1:25" s="204" customFormat="1" ht="19.5" customHeight="1">
      <c r="A36" s="219" t="s">
        <v>377</v>
      </c>
      <c r="B36" s="217">
        <v>105.15199999999999</v>
      </c>
      <c r="C36" s="214">
        <v>14.96</v>
      </c>
      <c r="D36" s="213">
        <v>0</v>
      </c>
      <c r="E36" s="214">
        <v>0</v>
      </c>
      <c r="F36" s="213"/>
      <c r="G36" s="216"/>
      <c r="H36" s="217">
        <v>43.029</v>
      </c>
      <c r="I36" s="214">
        <v>26.266</v>
      </c>
      <c r="J36" s="213">
        <v>0.3</v>
      </c>
      <c r="K36" s="214">
        <v>0.3</v>
      </c>
      <c r="L36" s="213"/>
      <c r="M36" s="218"/>
      <c r="N36" s="217">
        <v>222.647</v>
      </c>
      <c r="O36" s="214">
        <v>106.03200000000001</v>
      </c>
      <c r="P36" s="213">
        <v>0</v>
      </c>
      <c r="Q36" s="214">
        <v>0</v>
      </c>
      <c r="R36" s="213"/>
      <c r="S36" s="216"/>
      <c r="T36" s="215">
        <v>127.607</v>
      </c>
      <c r="U36" s="214">
        <v>75.011</v>
      </c>
      <c r="V36" s="213">
        <v>0.3</v>
      </c>
      <c r="W36" s="214">
        <v>0.3</v>
      </c>
      <c r="X36" s="213"/>
      <c r="Y36" s="212"/>
    </row>
    <row r="37" spans="1:25" s="204" customFormat="1" ht="19.5" customHeight="1">
      <c r="A37" s="219" t="s">
        <v>379</v>
      </c>
      <c r="B37" s="217">
        <v>25.255</v>
      </c>
      <c r="C37" s="214">
        <v>74.972</v>
      </c>
      <c r="D37" s="213">
        <v>0</v>
      </c>
      <c r="E37" s="214">
        <v>0</v>
      </c>
      <c r="F37" s="213"/>
      <c r="G37" s="216"/>
      <c r="H37" s="217">
        <v>33.619</v>
      </c>
      <c r="I37" s="214">
        <v>5.473</v>
      </c>
      <c r="J37" s="213"/>
      <c r="K37" s="214"/>
      <c r="L37" s="213"/>
      <c r="M37" s="218"/>
      <c r="N37" s="217">
        <v>87.835</v>
      </c>
      <c r="O37" s="214">
        <v>208.37899999999996</v>
      </c>
      <c r="P37" s="213">
        <v>0</v>
      </c>
      <c r="Q37" s="214">
        <v>0</v>
      </c>
      <c r="R37" s="213"/>
      <c r="S37" s="216"/>
      <c r="T37" s="215">
        <v>79.527</v>
      </c>
      <c r="U37" s="214">
        <v>19.029</v>
      </c>
      <c r="V37" s="213"/>
      <c r="W37" s="214">
        <v>0.025</v>
      </c>
      <c r="X37" s="213"/>
      <c r="Y37" s="212"/>
    </row>
    <row r="38" spans="1:25" s="204" customFormat="1" ht="19.5" customHeight="1">
      <c r="A38" s="219" t="s">
        <v>376</v>
      </c>
      <c r="B38" s="217">
        <v>51.295</v>
      </c>
      <c r="C38" s="214">
        <v>4.83</v>
      </c>
      <c r="D38" s="213">
        <v>0</v>
      </c>
      <c r="E38" s="214">
        <v>0</v>
      </c>
      <c r="F38" s="213">
        <f>SUM(B38:E38)</f>
        <v>56.125</v>
      </c>
      <c r="G38" s="216">
        <f>F38/$F$9</f>
        <v>0.001129762793091669</v>
      </c>
      <c r="H38" s="217">
        <v>55.68899999999999</v>
      </c>
      <c r="I38" s="214">
        <v>6.062</v>
      </c>
      <c r="J38" s="213">
        <v>0.25</v>
      </c>
      <c r="K38" s="214">
        <v>0</v>
      </c>
      <c r="L38" s="213">
        <f>SUM(H38:K38)</f>
        <v>62.00099999999999</v>
      </c>
      <c r="M38" s="218">
        <f aca="true" t="shared" si="9" ref="M38:M44">IF(ISERROR(F38/L38-1),"         /0",(F38/L38-1))</f>
        <v>-0.09477266495701664</v>
      </c>
      <c r="N38" s="217">
        <v>157.372</v>
      </c>
      <c r="O38" s="214">
        <v>10.108</v>
      </c>
      <c r="P38" s="213">
        <v>13</v>
      </c>
      <c r="Q38" s="214">
        <v>4.35</v>
      </c>
      <c r="R38" s="213">
        <f>SUM(N38:Q38)</f>
        <v>184.83</v>
      </c>
      <c r="S38" s="216">
        <f>R38/$R$9</f>
        <v>0.001285426691618277</v>
      </c>
      <c r="T38" s="215">
        <v>130.452</v>
      </c>
      <c r="U38" s="214">
        <v>22.401</v>
      </c>
      <c r="V38" s="213">
        <v>0.25</v>
      </c>
      <c r="W38" s="214">
        <v>0</v>
      </c>
      <c r="X38" s="213">
        <f>SUM(T38:W38)</f>
        <v>153.103</v>
      </c>
      <c r="Y38" s="212">
        <f>IF(ISERROR(R38/X38-1),"         /0",IF(R38/X38&gt;5,"  *  ",(R38/X38-1)))</f>
        <v>0.20722650764518002</v>
      </c>
    </row>
    <row r="39" spans="1:25" s="204" customFormat="1" ht="19.5" customHeight="1" thickBot="1">
      <c r="A39" s="219" t="s">
        <v>52</v>
      </c>
      <c r="B39" s="217">
        <v>4.141</v>
      </c>
      <c r="C39" s="214">
        <v>0</v>
      </c>
      <c r="D39" s="213">
        <v>0</v>
      </c>
      <c r="E39" s="214">
        <v>0</v>
      </c>
      <c r="F39" s="213">
        <f>SUM(B39:E39)</f>
        <v>4.141</v>
      </c>
      <c r="G39" s="216">
        <f>F39/$F$9</f>
        <v>8.335586149118221E-05</v>
      </c>
      <c r="H39" s="217">
        <v>2.445</v>
      </c>
      <c r="I39" s="214">
        <v>0</v>
      </c>
      <c r="J39" s="213">
        <v>0.5</v>
      </c>
      <c r="K39" s="214">
        <v>0.3</v>
      </c>
      <c r="L39" s="213">
        <f>SUM(H39:K39)</f>
        <v>3.2449999999999997</v>
      </c>
      <c r="M39" s="218">
        <f t="shared" si="9"/>
        <v>0.27611710323574745</v>
      </c>
      <c r="N39" s="217">
        <v>128.89600000000002</v>
      </c>
      <c r="O39" s="214">
        <v>0</v>
      </c>
      <c r="P39" s="213">
        <v>0.4</v>
      </c>
      <c r="Q39" s="214">
        <v>0</v>
      </c>
      <c r="R39" s="213">
        <f>SUM(N39:Q39)</f>
        <v>129.29600000000002</v>
      </c>
      <c r="S39" s="216">
        <f>R39/$R$9</f>
        <v>0.00089920753946587</v>
      </c>
      <c r="T39" s="215">
        <v>53.537</v>
      </c>
      <c r="U39" s="214">
        <v>0</v>
      </c>
      <c r="V39" s="213">
        <v>1.324</v>
      </c>
      <c r="W39" s="214">
        <v>9.229999999999999</v>
      </c>
      <c r="X39" s="213">
        <f t="shared" si="6"/>
        <v>64.091</v>
      </c>
      <c r="Y39" s="212">
        <f>IF(ISERROR(R39/X39-1),"         /0",IF(R39/X39&gt;5,"  *  ",(R39/X39-1)))</f>
        <v>1.017381535629028</v>
      </c>
    </row>
    <row r="40" spans="1:25" s="267" customFormat="1" ht="19.5" customHeight="1">
      <c r="A40" s="276" t="s">
        <v>53</v>
      </c>
      <c r="B40" s="273">
        <f>SUM(B41:B43)</f>
        <v>57.852</v>
      </c>
      <c r="C40" s="272">
        <f>SUM(C41:C43)</f>
        <v>20.130000000000003</v>
      </c>
      <c r="D40" s="271">
        <f>SUM(D41:D43)</f>
        <v>90.601</v>
      </c>
      <c r="E40" s="272">
        <f>SUM(E41:E43)</f>
        <v>9.244</v>
      </c>
      <c r="F40" s="271">
        <f t="shared" si="0"/>
        <v>177.827</v>
      </c>
      <c r="G40" s="274">
        <f t="shared" si="1"/>
        <v>0.0035795515048037815</v>
      </c>
      <c r="H40" s="273">
        <f>SUM(H41:H43)</f>
        <v>249.722</v>
      </c>
      <c r="I40" s="272">
        <f>SUM(I41:I43)</f>
        <v>71.588</v>
      </c>
      <c r="J40" s="271">
        <f>SUM(J41:J43)</f>
        <v>0</v>
      </c>
      <c r="K40" s="272">
        <f>SUM(K41:K43)</f>
        <v>0</v>
      </c>
      <c r="L40" s="271">
        <f t="shared" si="2"/>
        <v>321.31</v>
      </c>
      <c r="M40" s="275">
        <f t="shared" si="9"/>
        <v>-0.44655628520743207</v>
      </c>
      <c r="N40" s="273">
        <f>SUM(N41:N43)</f>
        <v>554.099</v>
      </c>
      <c r="O40" s="272">
        <f>SUM(O41:O43)</f>
        <v>126.98499999999999</v>
      </c>
      <c r="P40" s="271">
        <f>SUM(P41:P43)</f>
        <v>92.15300000000002</v>
      </c>
      <c r="Q40" s="272">
        <f>SUM(Q41:Q43)</f>
        <v>10.099</v>
      </c>
      <c r="R40" s="271">
        <f t="shared" si="4"/>
        <v>783.3360000000001</v>
      </c>
      <c r="S40" s="274">
        <f t="shared" si="5"/>
        <v>0.005447822338935751</v>
      </c>
      <c r="T40" s="273">
        <f>SUM(T41:T43)</f>
        <v>881.9819999999999</v>
      </c>
      <c r="U40" s="272">
        <f>SUM(U41:U43)</f>
        <v>249.149</v>
      </c>
      <c r="V40" s="271">
        <f>SUM(V41:V43)</f>
        <v>47.335</v>
      </c>
      <c r="W40" s="272">
        <f>SUM(W41:W43)</f>
        <v>4.9270000000000005</v>
      </c>
      <c r="X40" s="271">
        <f t="shared" si="6"/>
        <v>1183.3929999999998</v>
      </c>
      <c r="Y40" s="268">
        <f t="shared" si="7"/>
        <v>-0.33805929222160325</v>
      </c>
    </row>
    <row r="41" spans="1:25" ht="19.5" customHeight="1">
      <c r="A41" s="219" t="s">
        <v>383</v>
      </c>
      <c r="B41" s="217">
        <v>18.516</v>
      </c>
      <c r="C41" s="214">
        <v>19.998</v>
      </c>
      <c r="D41" s="213">
        <v>73.601</v>
      </c>
      <c r="E41" s="214">
        <v>9.244</v>
      </c>
      <c r="F41" s="213">
        <f t="shared" si="0"/>
        <v>121.359</v>
      </c>
      <c r="G41" s="216">
        <f t="shared" si="1"/>
        <v>0.002442884326179276</v>
      </c>
      <c r="H41" s="217">
        <v>65.703</v>
      </c>
      <c r="I41" s="214">
        <v>34.683</v>
      </c>
      <c r="J41" s="213"/>
      <c r="K41" s="214"/>
      <c r="L41" s="213">
        <f t="shared" si="2"/>
        <v>100.386</v>
      </c>
      <c r="M41" s="218">
        <f t="shared" si="9"/>
        <v>0.20892355507740112</v>
      </c>
      <c r="N41" s="217">
        <v>140.45600000000002</v>
      </c>
      <c r="O41" s="214">
        <v>105.12799999999999</v>
      </c>
      <c r="P41" s="213">
        <v>74.912</v>
      </c>
      <c r="Q41" s="214">
        <v>9.708</v>
      </c>
      <c r="R41" s="213">
        <f t="shared" si="4"/>
        <v>330.204</v>
      </c>
      <c r="S41" s="216">
        <f t="shared" si="5"/>
        <v>0.002296450983493597</v>
      </c>
      <c r="T41" s="215">
        <v>109.039</v>
      </c>
      <c r="U41" s="214">
        <v>94.79899999999999</v>
      </c>
      <c r="V41" s="213">
        <v>0</v>
      </c>
      <c r="W41" s="214">
        <v>0</v>
      </c>
      <c r="X41" s="213">
        <f t="shared" si="6"/>
        <v>203.838</v>
      </c>
      <c r="Y41" s="212">
        <f t="shared" si="7"/>
        <v>0.6199334765843465</v>
      </c>
    </row>
    <row r="42" spans="1:25" ht="19.5" customHeight="1">
      <c r="A42" s="219" t="s">
        <v>382</v>
      </c>
      <c r="B42" s="217">
        <v>35.666</v>
      </c>
      <c r="C42" s="214">
        <v>0.132</v>
      </c>
      <c r="D42" s="213">
        <v>17</v>
      </c>
      <c r="E42" s="214">
        <v>0</v>
      </c>
      <c r="F42" s="213">
        <f>SUM(B42:E42)</f>
        <v>52.797999999999995</v>
      </c>
      <c r="G42" s="216">
        <f>F42/$F$9</f>
        <v>0.0010627922663635446</v>
      </c>
      <c r="H42" s="217">
        <v>92.06700000000001</v>
      </c>
      <c r="I42" s="214">
        <v>11.929</v>
      </c>
      <c r="J42" s="213"/>
      <c r="K42" s="214">
        <v>0</v>
      </c>
      <c r="L42" s="213">
        <f>SUM(H42:K42)</f>
        <v>103.99600000000001</v>
      </c>
      <c r="M42" s="218">
        <f t="shared" si="9"/>
        <v>-0.49230739643832466</v>
      </c>
      <c r="N42" s="217">
        <v>408.11</v>
      </c>
      <c r="O42" s="214">
        <v>21.857000000000003</v>
      </c>
      <c r="P42" s="213">
        <v>17.091</v>
      </c>
      <c r="Q42" s="214">
        <v>0.091</v>
      </c>
      <c r="R42" s="213">
        <f>SUM(N42:Q42)</f>
        <v>447.14900000000006</v>
      </c>
      <c r="S42" s="216">
        <f>R42/$R$9</f>
        <v>0.0031097617255338474</v>
      </c>
      <c r="T42" s="215">
        <v>593.2499999999999</v>
      </c>
      <c r="U42" s="214">
        <v>46.4</v>
      </c>
      <c r="V42" s="213">
        <v>0.2</v>
      </c>
      <c r="W42" s="214">
        <v>0.2</v>
      </c>
      <c r="X42" s="213">
        <f>SUM(T42:W42)</f>
        <v>640.05</v>
      </c>
      <c r="Y42" s="212">
        <f>IF(ISERROR(R42/X42-1),"         /0",IF(R42/X42&gt;5,"  *  ",(R42/X42-1)))</f>
        <v>-0.30138426685415187</v>
      </c>
    </row>
    <row r="43" spans="1:25" ht="19.5" customHeight="1" thickBot="1">
      <c r="A43" s="219" t="s">
        <v>52</v>
      </c>
      <c r="B43" s="217">
        <v>3.67</v>
      </c>
      <c r="C43" s="214">
        <v>0</v>
      </c>
      <c r="D43" s="213">
        <v>0</v>
      </c>
      <c r="E43" s="214">
        <v>0</v>
      </c>
      <c r="F43" s="213">
        <f>SUM(B43:E43)</f>
        <v>3.67</v>
      </c>
      <c r="G43" s="216">
        <f>F43/$F$9</f>
        <v>7.387491226096081E-05</v>
      </c>
      <c r="H43" s="217">
        <v>91.952</v>
      </c>
      <c r="I43" s="214">
        <v>24.976</v>
      </c>
      <c r="J43" s="213"/>
      <c r="K43" s="214"/>
      <c r="L43" s="213">
        <f>SUM(H43:K43)</f>
        <v>116.928</v>
      </c>
      <c r="M43" s="218">
        <f t="shared" si="9"/>
        <v>-0.9686131636562672</v>
      </c>
      <c r="N43" s="217">
        <v>5.5329999999999995</v>
      </c>
      <c r="O43" s="214">
        <v>0</v>
      </c>
      <c r="P43" s="213">
        <v>0.15000000000000002</v>
      </c>
      <c r="Q43" s="214">
        <v>0.3</v>
      </c>
      <c r="R43" s="213">
        <f>SUM(N43:Q43)</f>
        <v>5.983</v>
      </c>
      <c r="S43" s="216">
        <f>R43/$R$9</f>
        <v>4.160962990830574E-05</v>
      </c>
      <c r="T43" s="215">
        <v>179.69299999999998</v>
      </c>
      <c r="U43" s="214">
        <v>107.95</v>
      </c>
      <c r="V43" s="213">
        <v>47.135</v>
      </c>
      <c r="W43" s="214">
        <v>4.727</v>
      </c>
      <c r="X43" s="213">
        <f>SUM(T43:W43)</f>
        <v>339.50499999999994</v>
      </c>
      <c r="Y43" s="212">
        <f>IF(ISERROR(R43/X43-1),"         /0",IF(R43/X43&gt;5,"  *  ",(R43/X43-1)))</f>
        <v>-0.982377284576074</v>
      </c>
    </row>
    <row r="44" spans="1:25" s="204" customFormat="1" ht="19.5" customHeight="1" thickBot="1">
      <c r="A44" s="263" t="s">
        <v>52</v>
      </c>
      <c r="B44" s="260">
        <v>76.86</v>
      </c>
      <c r="C44" s="259">
        <v>0.894</v>
      </c>
      <c r="D44" s="258">
        <v>0.025</v>
      </c>
      <c r="E44" s="259">
        <v>0</v>
      </c>
      <c r="F44" s="258">
        <f t="shared" si="0"/>
        <v>77.77900000000001</v>
      </c>
      <c r="G44" s="261">
        <f t="shared" si="1"/>
        <v>0.001565644904835224</v>
      </c>
      <c r="H44" s="260">
        <v>165.357</v>
      </c>
      <c r="I44" s="259">
        <v>0</v>
      </c>
      <c r="J44" s="258">
        <v>0</v>
      </c>
      <c r="K44" s="259">
        <v>0</v>
      </c>
      <c r="L44" s="258">
        <f t="shared" si="2"/>
        <v>165.357</v>
      </c>
      <c r="M44" s="262">
        <f t="shared" si="9"/>
        <v>-0.529629831213677</v>
      </c>
      <c r="N44" s="260">
        <v>188.288</v>
      </c>
      <c r="O44" s="259">
        <v>0.905</v>
      </c>
      <c r="P44" s="258">
        <v>0.145</v>
      </c>
      <c r="Q44" s="259">
        <v>0.06</v>
      </c>
      <c r="R44" s="258">
        <f t="shared" si="4"/>
        <v>189.39800000000002</v>
      </c>
      <c r="S44" s="261">
        <f t="shared" si="5"/>
        <v>0.0013171955014830842</v>
      </c>
      <c r="T44" s="260">
        <v>328.062</v>
      </c>
      <c r="U44" s="259">
        <v>0</v>
      </c>
      <c r="V44" s="258">
        <v>0</v>
      </c>
      <c r="W44" s="259">
        <v>0</v>
      </c>
      <c r="X44" s="271">
        <f>SUM(T44:W44)</f>
        <v>328.062</v>
      </c>
      <c r="Y44" s="255">
        <f t="shared" si="7"/>
        <v>-0.42267620144972595</v>
      </c>
    </row>
    <row r="45" ht="6.75" customHeight="1" thickTop="1">
      <c r="A45" s="116"/>
    </row>
    <row r="46" ht="14.25">
      <c r="A46" s="116" t="s">
        <v>51</v>
      </c>
    </row>
    <row r="47" ht="14.25">
      <c r="A47" s="123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1" operator="lessThan" stopIfTrue="1">
      <formula>0</formula>
    </cfRule>
  </conditionalFormatting>
  <conditionalFormatting sqref="Y10:Y44 M10:M44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1">
      <selection activeCell="T76" sqref="T76:W76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421875" style="123" bestFit="1" customWidth="1"/>
    <col min="17" max="17" width="9.140625" style="123" customWidth="1"/>
    <col min="18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84" t="s">
        <v>69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6"/>
    </row>
    <row r="4" spans="1:25" ht="21" customHeight="1" thickBot="1">
      <c r="A4" s="693" t="s">
        <v>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</row>
    <row r="5" spans="1:25" s="254" customFormat="1" ht="15.75" customHeight="1" thickBot="1" thickTop="1">
      <c r="A5" s="637" t="s">
        <v>64</v>
      </c>
      <c r="B5" s="696" t="s">
        <v>35</v>
      </c>
      <c r="C5" s="697"/>
      <c r="D5" s="697"/>
      <c r="E5" s="697"/>
      <c r="F5" s="697"/>
      <c r="G5" s="697"/>
      <c r="H5" s="697"/>
      <c r="I5" s="697"/>
      <c r="J5" s="698"/>
      <c r="K5" s="698"/>
      <c r="L5" s="698"/>
      <c r="M5" s="699"/>
      <c r="N5" s="696" t="s">
        <v>34</v>
      </c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700"/>
    </row>
    <row r="6" spans="1:25" s="168" customFormat="1" ht="26.25" customHeight="1" thickBot="1">
      <c r="A6" s="638"/>
      <c r="B6" s="706" t="s">
        <v>145</v>
      </c>
      <c r="C6" s="707"/>
      <c r="D6" s="707"/>
      <c r="E6" s="707"/>
      <c r="F6" s="707"/>
      <c r="G6" s="674" t="s">
        <v>33</v>
      </c>
      <c r="H6" s="706" t="s">
        <v>146</v>
      </c>
      <c r="I6" s="707"/>
      <c r="J6" s="707"/>
      <c r="K6" s="707"/>
      <c r="L6" s="707"/>
      <c r="M6" s="671" t="s">
        <v>32</v>
      </c>
      <c r="N6" s="706" t="s">
        <v>147</v>
      </c>
      <c r="O6" s="707"/>
      <c r="P6" s="707"/>
      <c r="Q6" s="707"/>
      <c r="R6" s="707"/>
      <c r="S6" s="674" t="s">
        <v>33</v>
      </c>
      <c r="T6" s="706" t="s">
        <v>148</v>
      </c>
      <c r="U6" s="707"/>
      <c r="V6" s="707"/>
      <c r="W6" s="707"/>
      <c r="X6" s="707"/>
      <c r="Y6" s="687" t="s">
        <v>32</v>
      </c>
    </row>
    <row r="7" spans="1:25" s="163" customFormat="1" ht="26.25" customHeight="1">
      <c r="A7" s="639"/>
      <c r="B7" s="636" t="s">
        <v>21</v>
      </c>
      <c r="C7" s="628"/>
      <c r="D7" s="627" t="s">
        <v>20</v>
      </c>
      <c r="E7" s="628"/>
      <c r="F7" s="701" t="s">
        <v>16</v>
      </c>
      <c r="G7" s="675"/>
      <c r="H7" s="636" t="s">
        <v>21</v>
      </c>
      <c r="I7" s="628"/>
      <c r="J7" s="627" t="s">
        <v>20</v>
      </c>
      <c r="K7" s="628"/>
      <c r="L7" s="701" t="s">
        <v>16</v>
      </c>
      <c r="M7" s="672"/>
      <c r="N7" s="636" t="s">
        <v>21</v>
      </c>
      <c r="O7" s="628"/>
      <c r="P7" s="627" t="s">
        <v>20</v>
      </c>
      <c r="Q7" s="628"/>
      <c r="R7" s="701" t="s">
        <v>16</v>
      </c>
      <c r="S7" s="675"/>
      <c r="T7" s="636" t="s">
        <v>21</v>
      </c>
      <c r="U7" s="628"/>
      <c r="V7" s="627" t="s">
        <v>20</v>
      </c>
      <c r="W7" s="628"/>
      <c r="X7" s="701" t="s">
        <v>16</v>
      </c>
      <c r="Y7" s="688"/>
    </row>
    <row r="8" spans="1:25" s="250" customFormat="1" ht="27" thickBot="1">
      <c r="A8" s="640"/>
      <c r="B8" s="253" t="s">
        <v>30</v>
      </c>
      <c r="C8" s="251" t="s">
        <v>29</v>
      </c>
      <c r="D8" s="252" t="s">
        <v>30</v>
      </c>
      <c r="E8" s="251" t="s">
        <v>29</v>
      </c>
      <c r="F8" s="683"/>
      <c r="G8" s="676"/>
      <c r="H8" s="253" t="s">
        <v>30</v>
      </c>
      <c r="I8" s="251" t="s">
        <v>29</v>
      </c>
      <c r="J8" s="252" t="s">
        <v>30</v>
      </c>
      <c r="K8" s="251" t="s">
        <v>29</v>
      </c>
      <c r="L8" s="683"/>
      <c r="M8" s="673"/>
      <c r="N8" s="253" t="s">
        <v>30</v>
      </c>
      <c r="O8" s="251" t="s">
        <v>29</v>
      </c>
      <c r="P8" s="252" t="s">
        <v>30</v>
      </c>
      <c r="Q8" s="251" t="s">
        <v>29</v>
      </c>
      <c r="R8" s="683"/>
      <c r="S8" s="676"/>
      <c r="T8" s="253" t="s">
        <v>30</v>
      </c>
      <c r="U8" s="251" t="s">
        <v>29</v>
      </c>
      <c r="V8" s="252" t="s">
        <v>30</v>
      </c>
      <c r="W8" s="251" t="s">
        <v>29</v>
      </c>
      <c r="X8" s="683"/>
      <c r="Y8" s="689"/>
    </row>
    <row r="9" spans="1:25" s="152" customFormat="1" ht="18" customHeight="1" thickBot="1" thickTop="1">
      <c r="A9" s="313" t="s">
        <v>23</v>
      </c>
      <c r="B9" s="312">
        <f>B10+B28+B44+B53+B73+B76</f>
        <v>26157.322000000004</v>
      </c>
      <c r="C9" s="311">
        <f>C10+C28+C44+C53+C73+C76</f>
        <v>14364.149</v>
      </c>
      <c r="D9" s="309">
        <f>D10+D28+D44+D53+D73+D76</f>
        <v>6570.701999999999</v>
      </c>
      <c r="E9" s="310">
        <f>E10+E28+E44+E53+E73+E76</f>
        <v>2586.3970000000004</v>
      </c>
      <c r="F9" s="309">
        <f aca="true" t="shared" si="0" ref="F9:F17">SUM(B9:E9)</f>
        <v>49678.57</v>
      </c>
      <c r="G9" s="321">
        <f aca="true" t="shared" si="1" ref="G9:G17">F9/$F$9</f>
        <v>1</v>
      </c>
      <c r="H9" s="312">
        <f>H10+H28+H44+H53+H73+H76</f>
        <v>28377.528000000002</v>
      </c>
      <c r="I9" s="311">
        <f>I10+I28+I44+I53+I73+I76</f>
        <v>16314.13</v>
      </c>
      <c r="J9" s="309">
        <f>J10+J28+J44+J53+J73+J76</f>
        <v>3826.8700000000003</v>
      </c>
      <c r="K9" s="310">
        <f>K10+K28+K44+K53+K73+K76</f>
        <v>2381.311</v>
      </c>
      <c r="L9" s="309">
        <f aca="true" t="shared" si="2" ref="L9:L17">SUM(H9:K9)</f>
        <v>50899.83900000001</v>
      </c>
      <c r="M9" s="386">
        <f aca="true" t="shared" si="3" ref="M9:M51">IF(ISERROR(F9/L9-1),"         /0",(F9/L9-1))</f>
        <v>-0.023993572946272135</v>
      </c>
      <c r="N9" s="391">
        <f>N10+N28+N44+N53+N73+N76</f>
        <v>78158.823</v>
      </c>
      <c r="O9" s="311">
        <f>O10+O28+O44+O53+O73+O76</f>
        <v>40627.947</v>
      </c>
      <c r="P9" s="309">
        <f>P10+P28+P44+P53+P73+P76</f>
        <v>19511.13697</v>
      </c>
      <c r="Q9" s="310">
        <f>Q10+Q28+Q44+Q53+Q73+Q76</f>
        <v>5490.923000000001</v>
      </c>
      <c r="R9" s="309">
        <f aca="true" t="shared" si="4" ref="R9:R17">SUM(N9:Q9)</f>
        <v>143788.82997000002</v>
      </c>
      <c r="S9" s="406">
        <f aca="true" t="shared" si="5" ref="S9:S17">R9/$R$9</f>
        <v>1</v>
      </c>
      <c r="T9" s="312">
        <f>T10+T28+T44+T53+T73+T76</f>
        <v>83054.63100000002</v>
      </c>
      <c r="U9" s="311">
        <f>U10+U28+U44+U53+U73+U76</f>
        <v>45100.448000000004</v>
      </c>
      <c r="V9" s="309">
        <f>V10+V28+V44+V53+V73+V76</f>
        <v>12274.574999999999</v>
      </c>
      <c r="W9" s="310">
        <f>W10+W28+W44+W53+W73+W76</f>
        <v>4415.137999999999</v>
      </c>
      <c r="X9" s="309">
        <f aca="true" t="shared" si="6" ref="X9:X17">SUM(T9:W9)</f>
        <v>144844.79200000004</v>
      </c>
      <c r="Y9" s="308">
        <f>IF(ISERROR(R9/X9-1),"         /0",(R9/X9-1))</f>
        <v>-0.007290300296057706</v>
      </c>
    </row>
    <row r="10" spans="1:25" s="220" customFormat="1" ht="19.5" customHeight="1">
      <c r="A10" s="227" t="s">
        <v>57</v>
      </c>
      <c r="B10" s="224">
        <f>SUM(B11:B27)</f>
        <v>18314.390000000003</v>
      </c>
      <c r="C10" s="223">
        <f>SUM(C11:C27)</f>
        <v>5851.105000000001</v>
      </c>
      <c r="D10" s="222">
        <f>SUM(D11:D27)</f>
        <v>5977.559</v>
      </c>
      <c r="E10" s="294">
        <f>SUM(E11:E27)</f>
        <v>2274.491</v>
      </c>
      <c r="F10" s="222">
        <f t="shared" si="0"/>
        <v>32417.545000000006</v>
      </c>
      <c r="G10" s="225">
        <f t="shared" si="1"/>
        <v>0.6525458562917573</v>
      </c>
      <c r="H10" s="224">
        <f>SUM(H11:H27)</f>
        <v>17756.902</v>
      </c>
      <c r="I10" s="223">
        <f>SUM(I11:I27)</f>
        <v>7476.174</v>
      </c>
      <c r="J10" s="222">
        <f>SUM(J11:J27)</f>
        <v>3621.877</v>
      </c>
      <c r="K10" s="294">
        <f>SUM(K11:K27)</f>
        <v>1829.154</v>
      </c>
      <c r="L10" s="222">
        <f t="shared" si="2"/>
        <v>30684.106999999996</v>
      </c>
      <c r="M10" s="387">
        <f t="shared" si="3"/>
        <v>0.05649302422260516</v>
      </c>
      <c r="N10" s="392">
        <f>SUM(N11:N27)</f>
        <v>54805.26500000001</v>
      </c>
      <c r="O10" s="223">
        <f>SUM(O11:O27)</f>
        <v>17838.073</v>
      </c>
      <c r="P10" s="222">
        <f>SUM(P11:P27)</f>
        <v>18359.10097</v>
      </c>
      <c r="Q10" s="294">
        <f>SUM(Q11:Q27)</f>
        <v>5067.003</v>
      </c>
      <c r="R10" s="222">
        <f t="shared" si="4"/>
        <v>96069.44197</v>
      </c>
      <c r="S10" s="407">
        <f t="shared" si="5"/>
        <v>0.6681286855873565</v>
      </c>
      <c r="T10" s="224">
        <f>SUM(T11:T27)</f>
        <v>54752.27700000001</v>
      </c>
      <c r="U10" s="223">
        <f>SUM(U11:U27)</f>
        <v>21622.371000000003</v>
      </c>
      <c r="V10" s="222">
        <f>SUM(V11:V27)</f>
        <v>10914.993</v>
      </c>
      <c r="W10" s="294">
        <f>SUM(W11:W27)</f>
        <v>3234.7119999999995</v>
      </c>
      <c r="X10" s="222">
        <f t="shared" si="6"/>
        <v>90524.35300000002</v>
      </c>
      <c r="Y10" s="221">
        <f aca="true" t="shared" si="7" ref="Y10:Y17">IF(ISERROR(R10/X10-1),"         /0",IF(R10/X10&gt;5,"  *  ",(R10/X10-1)))</f>
        <v>0.06125521791909394</v>
      </c>
    </row>
    <row r="11" spans="1:25" ht="19.5" customHeight="1">
      <c r="A11" s="219" t="s">
        <v>168</v>
      </c>
      <c r="B11" s="217">
        <v>7463.804</v>
      </c>
      <c r="C11" s="214">
        <v>2453.369</v>
      </c>
      <c r="D11" s="213">
        <v>222.373</v>
      </c>
      <c r="E11" s="265">
        <v>324.584</v>
      </c>
      <c r="F11" s="213">
        <f t="shared" si="0"/>
        <v>10464.130000000001</v>
      </c>
      <c r="G11" s="216">
        <f t="shared" si="1"/>
        <v>0.21063669908372967</v>
      </c>
      <c r="H11" s="217">
        <v>7282.4</v>
      </c>
      <c r="I11" s="214">
        <v>4016.2129999999997</v>
      </c>
      <c r="J11" s="213"/>
      <c r="K11" s="265"/>
      <c r="L11" s="213">
        <f t="shared" si="2"/>
        <v>11298.613</v>
      </c>
      <c r="M11" s="388">
        <f t="shared" si="3"/>
        <v>-0.07385711856844712</v>
      </c>
      <c r="N11" s="393">
        <v>21377.121</v>
      </c>
      <c r="O11" s="214">
        <v>7484.495</v>
      </c>
      <c r="P11" s="213">
        <v>222.373</v>
      </c>
      <c r="Q11" s="265">
        <v>324.584</v>
      </c>
      <c r="R11" s="213">
        <f t="shared" si="4"/>
        <v>29408.572999999997</v>
      </c>
      <c r="S11" s="408">
        <f t="shared" si="5"/>
        <v>0.20452613047992516</v>
      </c>
      <c r="T11" s="217">
        <v>22320.545</v>
      </c>
      <c r="U11" s="214">
        <v>10878.217</v>
      </c>
      <c r="V11" s="213"/>
      <c r="W11" s="265"/>
      <c r="X11" s="213">
        <f t="shared" si="6"/>
        <v>33198.762</v>
      </c>
      <c r="Y11" s="212">
        <f t="shared" si="7"/>
        <v>-0.11416657645245942</v>
      </c>
    </row>
    <row r="12" spans="1:25" ht="19.5" customHeight="1">
      <c r="A12" s="219" t="s">
        <v>204</v>
      </c>
      <c r="B12" s="217">
        <v>2347.351</v>
      </c>
      <c r="C12" s="214">
        <v>847.166</v>
      </c>
      <c r="D12" s="213">
        <v>887.244</v>
      </c>
      <c r="E12" s="265">
        <v>312.817</v>
      </c>
      <c r="F12" s="213">
        <f t="shared" si="0"/>
        <v>4394.578</v>
      </c>
      <c r="G12" s="216">
        <f t="shared" si="1"/>
        <v>0.08846023546974079</v>
      </c>
      <c r="H12" s="217">
        <v>2120.877</v>
      </c>
      <c r="I12" s="214">
        <v>597.469</v>
      </c>
      <c r="J12" s="213">
        <v>772.54</v>
      </c>
      <c r="K12" s="265">
        <v>903.226</v>
      </c>
      <c r="L12" s="213">
        <f t="shared" si="2"/>
        <v>4394.112</v>
      </c>
      <c r="M12" s="388">
        <f t="shared" si="3"/>
        <v>0.00010605100643767962</v>
      </c>
      <c r="N12" s="393">
        <v>6355.192999999999</v>
      </c>
      <c r="O12" s="214">
        <v>2412.038</v>
      </c>
      <c r="P12" s="213">
        <v>4080.0480000000002</v>
      </c>
      <c r="Q12" s="265">
        <v>659.517</v>
      </c>
      <c r="R12" s="213">
        <f t="shared" si="4"/>
        <v>13506.796</v>
      </c>
      <c r="S12" s="408">
        <f t="shared" si="5"/>
        <v>0.09393494614858502</v>
      </c>
      <c r="T12" s="217">
        <v>6248.207</v>
      </c>
      <c r="U12" s="214">
        <v>2822.4700000000003</v>
      </c>
      <c r="V12" s="213">
        <v>2904.179</v>
      </c>
      <c r="W12" s="265">
        <v>1278.856</v>
      </c>
      <c r="X12" s="213">
        <f t="shared" si="6"/>
        <v>13253.712</v>
      </c>
      <c r="Y12" s="212">
        <f t="shared" si="7"/>
        <v>0.0190953296706613</v>
      </c>
    </row>
    <row r="13" spans="1:25" ht="19.5" customHeight="1">
      <c r="A13" s="219" t="s">
        <v>205</v>
      </c>
      <c r="B13" s="217">
        <v>0</v>
      </c>
      <c r="C13" s="214">
        <v>0</v>
      </c>
      <c r="D13" s="213">
        <v>3254.92</v>
      </c>
      <c r="E13" s="265">
        <v>982.75</v>
      </c>
      <c r="F13" s="213">
        <f t="shared" si="0"/>
        <v>4237.67</v>
      </c>
      <c r="G13" s="216">
        <f t="shared" si="1"/>
        <v>0.08530177096482447</v>
      </c>
      <c r="H13" s="217"/>
      <c r="I13" s="214"/>
      <c r="J13" s="213">
        <v>1995.676</v>
      </c>
      <c r="K13" s="265">
        <v>925.728</v>
      </c>
      <c r="L13" s="213">
        <f t="shared" si="2"/>
        <v>2921.404</v>
      </c>
      <c r="M13" s="388">
        <f t="shared" si="3"/>
        <v>0.4505593885679626</v>
      </c>
      <c r="N13" s="393"/>
      <c r="O13" s="214"/>
      <c r="P13" s="213">
        <v>8941.301</v>
      </c>
      <c r="Q13" s="265">
        <v>2186.556</v>
      </c>
      <c r="R13" s="213">
        <f t="shared" si="4"/>
        <v>11127.857</v>
      </c>
      <c r="S13" s="408">
        <f t="shared" si="5"/>
        <v>0.0773902743510863</v>
      </c>
      <c r="T13" s="217"/>
      <c r="U13" s="214"/>
      <c r="V13" s="213">
        <v>6494.493</v>
      </c>
      <c r="W13" s="265">
        <v>1896.0749999999998</v>
      </c>
      <c r="X13" s="213">
        <f t="shared" si="6"/>
        <v>8390.568</v>
      </c>
      <c r="Y13" s="212">
        <f t="shared" si="7"/>
        <v>0.32623405233114156</v>
      </c>
    </row>
    <row r="14" spans="1:25" ht="19.5" customHeight="1">
      <c r="A14" s="219" t="s">
        <v>206</v>
      </c>
      <c r="B14" s="217">
        <v>2521.1859999999997</v>
      </c>
      <c r="C14" s="214">
        <v>812.392</v>
      </c>
      <c r="D14" s="213">
        <v>0</v>
      </c>
      <c r="E14" s="265">
        <v>0</v>
      </c>
      <c r="F14" s="213">
        <f t="shared" si="0"/>
        <v>3333.5779999999995</v>
      </c>
      <c r="G14" s="216">
        <f t="shared" si="1"/>
        <v>0.06710293794688534</v>
      </c>
      <c r="H14" s="217">
        <v>2369.517</v>
      </c>
      <c r="I14" s="214">
        <v>1286.819</v>
      </c>
      <c r="J14" s="213"/>
      <c r="K14" s="265"/>
      <c r="L14" s="213">
        <f t="shared" si="2"/>
        <v>3656.336</v>
      </c>
      <c r="M14" s="388">
        <f t="shared" si="3"/>
        <v>-0.08827361599152816</v>
      </c>
      <c r="N14" s="393">
        <v>8443.918</v>
      </c>
      <c r="O14" s="214">
        <v>2828.232</v>
      </c>
      <c r="P14" s="213"/>
      <c r="Q14" s="265"/>
      <c r="R14" s="213">
        <f t="shared" si="4"/>
        <v>11272.15</v>
      </c>
      <c r="S14" s="408">
        <f t="shared" si="5"/>
        <v>0.07839378067372696</v>
      </c>
      <c r="T14" s="217">
        <v>8299.594000000001</v>
      </c>
      <c r="U14" s="214">
        <v>3586.599</v>
      </c>
      <c r="V14" s="213"/>
      <c r="W14" s="265"/>
      <c r="X14" s="213">
        <f t="shared" si="6"/>
        <v>11886.193000000001</v>
      </c>
      <c r="Y14" s="212">
        <f t="shared" si="7"/>
        <v>-0.05166019094591523</v>
      </c>
    </row>
    <row r="15" spans="1:25" ht="19.5" customHeight="1">
      <c r="A15" s="219" t="s">
        <v>207</v>
      </c>
      <c r="B15" s="217">
        <v>2174.926</v>
      </c>
      <c r="C15" s="214">
        <v>220.79</v>
      </c>
      <c r="D15" s="213">
        <v>0</v>
      </c>
      <c r="E15" s="265">
        <v>0</v>
      </c>
      <c r="F15" s="213">
        <f t="shared" si="0"/>
        <v>2395.716</v>
      </c>
      <c r="G15" s="216">
        <f t="shared" si="1"/>
        <v>0.048224334959722066</v>
      </c>
      <c r="H15" s="217">
        <v>3275.321</v>
      </c>
      <c r="I15" s="214">
        <v>454.34299999999996</v>
      </c>
      <c r="J15" s="213"/>
      <c r="K15" s="265"/>
      <c r="L15" s="213">
        <f t="shared" si="2"/>
        <v>3729.6639999999998</v>
      </c>
      <c r="M15" s="388">
        <f t="shared" si="3"/>
        <v>-0.3576590277301118</v>
      </c>
      <c r="N15" s="393">
        <v>7099.951</v>
      </c>
      <c r="O15" s="214">
        <v>785.509</v>
      </c>
      <c r="P15" s="213"/>
      <c r="Q15" s="265"/>
      <c r="R15" s="213">
        <f t="shared" si="4"/>
        <v>7885.46</v>
      </c>
      <c r="S15" s="408">
        <f t="shared" si="5"/>
        <v>0.054840560296966157</v>
      </c>
      <c r="T15" s="217">
        <v>10388.278999999999</v>
      </c>
      <c r="U15" s="214">
        <v>1420.4649999999997</v>
      </c>
      <c r="V15" s="213"/>
      <c r="W15" s="265"/>
      <c r="X15" s="213">
        <f t="shared" si="6"/>
        <v>11808.743999999999</v>
      </c>
      <c r="Y15" s="212">
        <f t="shared" si="7"/>
        <v>-0.33223550277658653</v>
      </c>
    </row>
    <row r="16" spans="1:25" ht="19.5" customHeight="1">
      <c r="A16" s="219" t="s">
        <v>149</v>
      </c>
      <c r="B16" s="217">
        <v>859.788</v>
      </c>
      <c r="C16" s="214">
        <v>477.46400000000006</v>
      </c>
      <c r="D16" s="213">
        <v>0</v>
      </c>
      <c r="E16" s="265">
        <v>0</v>
      </c>
      <c r="F16" s="213">
        <f t="shared" si="0"/>
        <v>1337.252</v>
      </c>
      <c r="G16" s="216">
        <f t="shared" si="1"/>
        <v>0.02691808560512108</v>
      </c>
      <c r="H16" s="217">
        <v>460.12899999999996</v>
      </c>
      <c r="I16" s="214">
        <v>278.036</v>
      </c>
      <c r="J16" s="213">
        <v>0</v>
      </c>
      <c r="K16" s="265"/>
      <c r="L16" s="213">
        <f t="shared" si="2"/>
        <v>738.165</v>
      </c>
      <c r="M16" s="388">
        <f>IF(ISERROR(F16/L16-1),"         /0",(F16/L16-1))</f>
        <v>0.8115895497619097</v>
      </c>
      <c r="N16" s="393">
        <v>2525.4949999999994</v>
      </c>
      <c r="O16" s="214">
        <v>1334.504</v>
      </c>
      <c r="P16" s="213">
        <v>0</v>
      </c>
      <c r="Q16" s="265">
        <v>0</v>
      </c>
      <c r="R16" s="213">
        <f t="shared" si="4"/>
        <v>3859.9989999999993</v>
      </c>
      <c r="S16" s="408">
        <f t="shared" si="5"/>
        <v>0.026844915566844423</v>
      </c>
      <c r="T16" s="217">
        <v>1438.771</v>
      </c>
      <c r="U16" s="214">
        <v>965.09</v>
      </c>
      <c r="V16" s="213">
        <v>0</v>
      </c>
      <c r="W16" s="265">
        <v>0</v>
      </c>
      <c r="X16" s="213">
        <f t="shared" si="6"/>
        <v>2403.861</v>
      </c>
      <c r="Y16" s="212">
        <f t="shared" si="7"/>
        <v>0.605749666890057</v>
      </c>
    </row>
    <row r="17" spans="1:25" ht="19.5" customHeight="1">
      <c r="A17" s="219" t="s">
        <v>208</v>
      </c>
      <c r="B17" s="217">
        <v>1322.0729999999999</v>
      </c>
      <c r="C17" s="214">
        <v>0</v>
      </c>
      <c r="D17" s="213">
        <v>0</v>
      </c>
      <c r="E17" s="265">
        <v>0</v>
      </c>
      <c r="F17" s="213">
        <f t="shared" si="0"/>
        <v>1322.0729999999999</v>
      </c>
      <c r="G17" s="216">
        <f t="shared" si="1"/>
        <v>0.02661254138353821</v>
      </c>
      <c r="H17" s="217">
        <v>744.857</v>
      </c>
      <c r="I17" s="214"/>
      <c r="J17" s="213"/>
      <c r="K17" s="265"/>
      <c r="L17" s="213">
        <f t="shared" si="2"/>
        <v>744.857</v>
      </c>
      <c r="M17" s="388">
        <f>IF(ISERROR(F17/L17-1),"         /0",(F17/L17-1))</f>
        <v>0.7749353231559881</v>
      </c>
      <c r="N17" s="393">
        <v>3268.2270000000003</v>
      </c>
      <c r="O17" s="214"/>
      <c r="P17" s="213"/>
      <c r="Q17" s="265"/>
      <c r="R17" s="213">
        <f t="shared" si="4"/>
        <v>3268.2270000000003</v>
      </c>
      <c r="S17" s="408">
        <f t="shared" si="5"/>
        <v>0.022729352486433617</v>
      </c>
      <c r="T17" s="217">
        <v>2354.19</v>
      </c>
      <c r="U17" s="214"/>
      <c r="V17" s="213"/>
      <c r="W17" s="265"/>
      <c r="X17" s="213">
        <f t="shared" si="6"/>
        <v>2354.19</v>
      </c>
      <c r="Y17" s="212">
        <f t="shared" si="7"/>
        <v>0.3882596561874787</v>
      </c>
    </row>
    <row r="18" spans="1:25" ht="19.5" customHeight="1">
      <c r="A18" s="219" t="s">
        <v>210</v>
      </c>
      <c r="B18" s="217">
        <v>0</v>
      </c>
      <c r="C18" s="214">
        <v>0</v>
      </c>
      <c r="D18" s="213">
        <v>987.231</v>
      </c>
      <c r="E18" s="265">
        <v>217.144</v>
      </c>
      <c r="F18" s="213">
        <f aca="true" t="shared" si="8" ref="F18:F25">SUM(B18:E18)</f>
        <v>1204.375</v>
      </c>
      <c r="G18" s="216">
        <f aca="true" t="shared" si="9" ref="G18:G25">F18/$F$9</f>
        <v>0.024243350804984926</v>
      </c>
      <c r="H18" s="217"/>
      <c r="I18" s="214"/>
      <c r="J18" s="213">
        <v>852.46</v>
      </c>
      <c r="K18" s="265"/>
      <c r="L18" s="213">
        <f aca="true" t="shared" si="10" ref="L18:L25">SUM(H18:K18)</f>
        <v>852.46</v>
      </c>
      <c r="M18" s="388">
        <f aca="true" t="shared" si="11" ref="M18:M25">IF(ISERROR(F18/L18-1),"         /0",(F18/L18-1))</f>
        <v>0.41282288905051256</v>
      </c>
      <c r="N18" s="393"/>
      <c r="O18" s="214"/>
      <c r="P18" s="213">
        <v>3240.358</v>
      </c>
      <c r="Q18" s="265">
        <v>601.386</v>
      </c>
      <c r="R18" s="213">
        <f aca="true" t="shared" si="12" ref="R18:R25">SUM(N18:Q18)</f>
        <v>3841.744</v>
      </c>
      <c r="S18" s="408">
        <f aca="true" t="shared" si="13" ref="S18:S25">R18/$R$9</f>
        <v>0.026717958556318585</v>
      </c>
      <c r="T18" s="217"/>
      <c r="U18" s="214"/>
      <c r="V18" s="213">
        <v>1514.2</v>
      </c>
      <c r="W18" s="265">
        <v>59.023</v>
      </c>
      <c r="X18" s="213">
        <f aca="true" t="shared" si="14" ref="X18:X25">SUM(T18:W18)</f>
        <v>1573.223</v>
      </c>
      <c r="Y18" s="212">
        <f aca="true" t="shared" si="15" ref="Y18:Y25">IF(ISERROR(R18/X18-1),"         /0",IF(R18/X18&gt;5,"  *  ",(R18/X18-1)))</f>
        <v>1.4419576881344858</v>
      </c>
    </row>
    <row r="19" spans="1:25" ht="19.5" customHeight="1">
      <c r="A19" s="219" t="s">
        <v>209</v>
      </c>
      <c r="B19" s="217">
        <v>0</v>
      </c>
      <c r="C19" s="214">
        <v>0</v>
      </c>
      <c r="D19" s="213">
        <v>625.791</v>
      </c>
      <c r="E19" s="265">
        <v>437.196</v>
      </c>
      <c r="F19" s="213">
        <f t="shared" si="8"/>
        <v>1062.987</v>
      </c>
      <c r="G19" s="216">
        <f t="shared" si="9"/>
        <v>0.021397294648376555</v>
      </c>
      <c r="H19" s="217"/>
      <c r="I19" s="214"/>
      <c r="J19" s="213"/>
      <c r="K19" s="265"/>
      <c r="L19" s="213">
        <f t="shared" si="10"/>
        <v>0</v>
      </c>
      <c r="M19" s="388" t="str">
        <f t="shared" si="11"/>
        <v>         /0</v>
      </c>
      <c r="N19" s="393"/>
      <c r="O19" s="214"/>
      <c r="P19" s="213">
        <v>1495.243</v>
      </c>
      <c r="Q19" s="265">
        <v>978.943</v>
      </c>
      <c r="R19" s="213">
        <f t="shared" si="12"/>
        <v>2474.1859999999997</v>
      </c>
      <c r="S19" s="408">
        <f t="shared" si="13"/>
        <v>0.017207080692681148</v>
      </c>
      <c r="T19" s="217"/>
      <c r="U19" s="214"/>
      <c r="V19" s="213"/>
      <c r="W19" s="265"/>
      <c r="X19" s="213">
        <f t="shared" si="14"/>
        <v>0</v>
      </c>
      <c r="Y19" s="212" t="str">
        <f t="shared" si="15"/>
        <v>         /0</v>
      </c>
    </row>
    <row r="20" spans="1:25" ht="19.5" customHeight="1">
      <c r="A20" s="219" t="s">
        <v>211</v>
      </c>
      <c r="B20" s="217">
        <v>650.023</v>
      </c>
      <c r="C20" s="214">
        <v>395.34</v>
      </c>
      <c r="D20" s="213">
        <v>0</v>
      </c>
      <c r="E20" s="265">
        <v>0</v>
      </c>
      <c r="F20" s="213">
        <f>SUM(B20:E20)</f>
        <v>1045.363</v>
      </c>
      <c r="G20" s="216">
        <f>F20/$F$9</f>
        <v>0.021042534034292855</v>
      </c>
      <c r="H20" s="217">
        <v>86.326</v>
      </c>
      <c r="I20" s="214"/>
      <c r="J20" s="213"/>
      <c r="K20" s="265"/>
      <c r="L20" s="213">
        <f>SUM(H20:K20)</f>
        <v>86.326</v>
      </c>
      <c r="M20" s="388">
        <f>IF(ISERROR(F20/L20-1),"         /0",(F20/L20-1))</f>
        <v>11.10948034195955</v>
      </c>
      <c r="N20" s="393">
        <v>2611.661</v>
      </c>
      <c r="O20" s="214">
        <v>1098.348</v>
      </c>
      <c r="P20" s="213"/>
      <c r="Q20" s="265"/>
      <c r="R20" s="213">
        <f>SUM(N20:Q20)</f>
        <v>3710.009</v>
      </c>
      <c r="S20" s="408">
        <f>R20/$R$9</f>
        <v>0.025801788642233568</v>
      </c>
      <c r="T20" s="217">
        <v>265.423</v>
      </c>
      <c r="U20" s="214"/>
      <c r="V20" s="213"/>
      <c r="W20" s="265"/>
      <c r="X20" s="213">
        <f>SUM(T20:W20)</f>
        <v>265.423</v>
      </c>
      <c r="Y20" s="212" t="str">
        <f>IF(ISERROR(R20/X20-1),"         /0",IF(R20/X20&gt;5,"  *  ",(R20/X20-1)))</f>
        <v>  *  </v>
      </c>
    </row>
    <row r="21" spans="1:25" ht="19.5" customHeight="1">
      <c r="A21" s="219" t="s">
        <v>150</v>
      </c>
      <c r="B21" s="217">
        <v>482.907</v>
      </c>
      <c r="C21" s="214">
        <v>199.774</v>
      </c>
      <c r="D21" s="213">
        <v>0</v>
      </c>
      <c r="E21" s="265">
        <v>0</v>
      </c>
      <c r="F21" s="213">
        <f t="shared" si="8"/>
        <v>682.681</v>
      </c>
      <c r="G21" s="216">
        <f t="shared" si="9"/>
        <v>0.013741961574175747</v>
      </c>
      <c r="H21" s="217">
        <v>460.711</v>
      </c>
      <c r="I21" s="214">
        <v>259.932</v>
      </c>
      <c r="J21" s="213"/>
      <c r="K21" s="265"/>
      <c r="L21" s="213">
        <f t="shared" si="10"/>
        <v>720.643</v>
      </c>
      <c r="M21" s="388">
        <f t="shared" si="11"/>
        <v>-0.05267795565904332</v>
      </c>
      <c r="N21" s="393">
        <v>1554.5910000000001</v>
      </c>
      <c r="O21" s="214">
        <v>615.024</v>
      </c>
      <c r="P21" s="213"/>
      <c r="Q21" s="265"/>
      <c r="R21" s="213">
        <f t="shared" si="12"/>
        <v>2169.6150000000002</v>
      </c>
      <c r="S21" s="408">
        <f t="shared" si="13"/>
        <v>0.015088898076802398</v>
      </c>
      <c r="T21" s="217">
        <v>460.711</v>
      </c>
      <c r="U21" s="214">
        <v>259.932</v>
      </c>
      <c r="V21" s="213"/>
      <c r="W21" s="265"/>
      <c r="X21" s="213">
        <f t="shared" si="14"/>
        <v>720.643</v>
      </c>
      <c r="Y21" s="212">
        <f t="shared" si="15"/>
        <v>2.0106654751381754</v>
      </c>
    </row>
    <row r="22" spans="1:25" ht="19.5" customHeight="1">
      <c r="A22" s="219" t="s">
        <v>213</v>
      </c>
      <c r="B22" s="217">
        <v>0</v>
      </c>
      <c r="C22" s="214">
        <v>325.327</v>
      </c>
      <c r="D22" s="213">
        <v>0</v>
      </c>
      <c r="E22" s="265">
        <v>0</v>
      </c>
      <c r="F22" s="213">
        <f t="shared" si="8"/>
        <v>325.327</v>
      </c>
      <c r="G22" s="216">
        <f t="shared" si="9"/>
        <v>0.006548638577962288</v>
      </c>
      <c r="H22" s="217"/>
      <c r="I22" s="214">
        <v>340.643</v>
      </c>
      <c r="J22" s="213"/>
      <c r="K22" s="265"/>
      <c r="L22" s="213">
        <f t="shared" si="10"/>
        <v>340.643</v>
      </c>
      <c r="M22" s="388">
        <f t="shared" si="11"/>
        <v>-0.04496202769468327</v>
      </c>
      <c r="N22" s="393"/>
      <c r="O22" s="214">
        <v>927.261</v>
      </c>
      <c r="P22" s="213"/>
      <c r="Q22" s="265"/>
      <c r="R22" s="213">
        <f t="shared" si="12"/>
        <v>927.261</v>
      </c>
      <c r="S22" s="408">
        <f t="shared" si="13"/>
        <v>0.006448769352900798</v>
      </c>
      <c r="T22" s="217"/>
      <c r="U22" s="214">
        <v>842.5519999999999</v>
      </c>
      <c r="V22" s="213"/>
      <c r="W22" s="265"/>
      <c r="X22" s="213">
        <f t="shared" si="14"/>
        <v>842.5519999999999</v>
      </c>
      <c r="Y22" s="212">
        <f t="shared" si="15"/>
        <v>0.10053860177176022</v>
      </c>
    </row>
    <row r="23" spans="1:25" ht="19.5" customHeight="1">
      <c r="A23" s="219" t="s">
        <v>216</v>
      </c>
      <c r="B23" s="217">
        <v>272.13</v>
      </c>
      <c r="C23" s="214">
        <v>0</v>
      </c>
      <c r="D23" s="213">
        <v>0</v>
      </c>
      <c r="E23" s="265">
        <v>0</v>
      </c>
      <c r="F23" s="213">
        <f>SUM(B23:E23)</f>
        <v>272.13</v>
      </c>
      <c r="G23" s="216">
        <f t="shared" si="9"/>
        <v>0.0054778146794483016</v>
      </c>
      <c r="H23" s="217">
        <v>498.445</v>
      </c>
      <c r="I23" s="214">
        <v>0</v>
      </c>
      <c r="J23" s="213"/>
      <c r="K23" s="265"/>
      <c r="L23" s="213">
        <f>SUM(H23:K23)</f>
        <v>498.445</v>
      </c>
      <c r="M23" s="388">
        <f>IF(ISERROR(F23/L23-1),"         /0",(F23/L23-1))</f>
        <v>-0.45404207084031334</v>
      </c>
      <c r="N23" s="393">
        <v>802.207</v>
      </c>
      <c r="O23" s="214">
        <v>5.396</v>
      </c>
      <c r="P23" s="213"/>
      <c r="Q23" s="265"/>
      <c r="R23" s="213">
        <f>SUM(N23:Q23)</f>
        <v>807.603</v>
      </c>
      <c r="S23" s="408">
        <f t="shared" si="13"/>
        <v>0.005616590664020964</v>
      </c>
      <c r="T23" s="217">
        <v>1606.889</v>
      </c>
      <c r="U23" s="214">
        <v>127.92000000000002</v>
      </c>
      <c r="V23" s="213"/>
      <c r="W23" s="265"/>
      <c r="X23" s="213">
        <f>SUM(T23:W23)</f>
        <v>1734.809</v>
      </c>
      <c r="Y23" s="212">
        <f>IF(ISERROR(R23/X23-1),"         /0",IF(R23/X23&gt;5,"  *  ",(R23/X23-1)))</f>
        <v>-0.5344715181901869</v>
      </c>
    </row>
    <row r="24" spans="1:25" ht="19.5" customHeight="1">
      <c r="A24" s="219" t="s">
        <v>191</v>
      </c>
      <c r="B24" s="217">
        <v>70.455</v>
      </c>
      <c r="C24" s="214">
        <v>74.732</v>
      </c>
      <c r="D24" s="213">
        <v>0</v>
      </c>
      <c r="E24" s="265">
        <v>0</v>
      </c>
      <c r="F24" s="213">
        <f t="shared" si="8"/>
        <v>145.187</v>
      </c>
      <c r="G24" s="216">
        <f t="shared" si="9"/>
        <v>0.0029225277619706045</v>
      </c>
      <c r="H24" s="217">
        <v>55.515</v>
      </c>
      <c r="I24" s="214">
        <v>103.721</v>
      </c>
      <c r="J24" s="213"/>
      <c r="K24" s="265"/>
      <c r="L24" s="213">
        <f t="shared" si="10"/>
        <v>159.236</v>
      </c>
      <c r="M24" s="388">
        <f t="shared" si="11"/>
        <v>-0.08822753648672399</v>
      </c>
      <c r="N24" s="393">
        <v>222.99099999999999</v>
      </c>
      <c r="O24" s="214">
        <v>217.407</v>
      </c>
      <c r="P24" s="213"/>
      <c r="Q24" s="265"/>
      <c r="R24" s="213">
        <f t="shared" si="12"/>
        <v>440.398</v>
      </c>
      <c r="S24" s="408">
        <f t="shared" si="13"/>
        <v>0.0030628109296938037</v>
      </c>
      <c r="T24" s="217">
        <v>220.68099999999998</v>
      </c>
      <c r="U24" s="214">
        <v>278.525</v>
      </c>
      <c r="V24" s="213"/>
      <c r="W24" s="265"/>
      <c r="X24" s="213">
        <f t="shared" si="14"/>
        <v>499.20599999999996</v>
      </c>
      <c r="Y24" s="212">
        <f t="shared" si="15"/>
        <v>-0.11780307127718803</v>
      </c>
    </row>
    <row r="25" spans="1:25" ht="19.5" customHeight="1">
      <c r="A25" s="219" t="s">
        <v>172</v>
      </c>
      <c r="B25" s="217">
        <v>60.207</v>
      </c>
      <c r="C25" s="214">
        <v>25.703</v>
      </c>
      <c r="D25" s="213">
        <v>0</v>
      </c>
      <c r="E25" s="265">
        <v>0</v>
      </c>
      <c r="F25" s="213">
        <f t="shared" si="8"/>
        <v>85.91</v>
      </c>
      <c r="G25" s="216">
        <f t="shared" si="9"/>
        <v>0.0017293170878308292</v>
      </c>
      <c r="H25" s="217">
        <v>196.37999999999997</v>
      </c>
      <c r="I25" s="214">
        <v>133.903</v>
      </c>
      <c r="J25" s="213"/>
      <c r="K25" s="265"/>
      <c r="L25" s="213">
        <f t="shared" si="10"/>
        <v>330.28299999999996</v>
      </c>
      <c r="M25" s="388">
        <f t="shared" si="11"/>
        <v>-0.7398897309277195</v>
      </c>
      <c r="N25" s="393">
        <v>208.122</v>
      </c>
      <c r="O25" s="214">
        <v>80.631</v>
      </c>
      <c r="P25" s="213"/>
      <c r="Q25" s="265"/>
      <c r="R25" s="213">
        <f t="shared" si="12"/>
        <v>288.75300000000004</v>
      </c>
      <c r="S25" s="408">
        <f t="shared" si="13"/>
        <v>0.0020081740706857773</v>
      </c>
      <c r="T25" s="217">
        <v>586.8220000000001</v>
      </c>
      <c r="U25" s="214">
        <v>369.75800000000004</v>
      </c>
      <c r="V25" s="213"/>
      <c r="W25" s="265"/>
      <c r="X25" s="213">
        <f t="shared" si="14"/>
        <v>956.5800000000002</v>
      </c>
      <c r="Y25" s="212">
        <f t="shared" si="15"/>
        <v>-0.6981402496393401</v>
      </c>
    </row>
    <row r="26" spans="1:25" ht="19.5" customHeight="1">
      <c r="A26" s="219" t="s">
        <v>179</v>
      </c>
      <c r="B26" s="217">
        <v>71.428</v>
      </c>
      <c r="C26" s="214">
        <v>5.047000000000001</v>
      </c>
      <c r="D26" s="213">
        <v>0</v>
      </c>
      <c r="E26" s="265">
        <v>0</v>
      </c>
      <c r="F26" s="213">
        <f aca="true" t="shared" si="16" ref="F26:F31">SUM(B26:E26)</f>
        <v>76.475</v>
      </c>
      <c r="G26" s="216">
        <f aca="true" t="shared" si="17" ref="G26:G31">F26/$F$9</f>
        <v>0.0015393961621681137</v>
      </c>
      <c r="H26" s="217">
        <v>112.839</v>
      </c>
      <c r="I26" s="214">
        <v>0.6739999999999999</v>
      </c>
      <c r="J26" s="213"/>
      <c r="K26" s="265"/>
      <c r="L26" s="213">
        <f aca="true" t="shared" si="18" ref="L26:L31">SUM(H26:K26)</f>
        <v>113.513</v>
      </c>
      <c r="M26" s="388">
        <f t="shared" si="3"/>
        <v>-0.32628861892470473</v>
      </c>
      <c r="N26" s="393">
        <v>189.32399999999998</v>
      </c>
      <c r="O26" s="214">
        <v>9.952</v>
      </c>
      <c r="P26" s="213"/>
      <c r="Q26" s="265"/>
      <c r="R26" s="213">
        <f aca="true" t="shared" si="19" ref="R26:R31">SUM(N26:Q26)</f>
        <v>199.27599999999998</v>
      </c>
      <c r="S26" s="408">
        <f aca="true" t="shared" si="20" ref="S26:S31">R26/$R$9</f>
        <v>0.0013858934664227865</v>
      </c>
      <c r="T26" s="217">
        <v>357.48900000000003</v>
      </c>
      <c r="U26" s="214">
        <v>4.771000000000001</v>
      </c>
      <c r="V26" s="213"/>
      <c r="W26" s="265"/>
      <c r="X26" s="213">
        <f aca="true" t="shared" si="21" ref="X26:X31">SUM(T26:W26)</f>
        <v>362.26000000000005</v>
      </c>
      <c r="Y26" s="212">
        <f aca="true" t="shared" si="22" ref="Y26:Y31">IF(ISERROR(R26/X26-1),"         /0",IF(R26/X26&gt;5,"  *  ",(R26/X26-1)))</f>
        <v>-0.44990890520620563</v>
      </c>
    </row>
    <row r="27" spans="1:25" ht="19.5" customHeight="1" thickBot="1">
      <c r="A27" s="219" t="s">
        <v>164</v>
      </c>
      <c r="B27" s="217">
        <v>18.112000000000002</v>
      </c>
      <c r="C27" s="214">
        <v>14.001</v>
      </c>
      <c r="D27" s="213">
        <v>0</v>
      </c>
      <c r="E27" s="265">
        <v>0</v>
      </c>
      <c r="F27" s="213">
        <f t="shared" si="16"/>
        <v>32.113</v>
      </c>
      <c r="G27" s="216">
        <f t="shared" si="17"/>
        <v>0.00064641554698535</v>
      </c>
      <c r="H27" s="217">
        <v>93.58500000000001</v>
      </c>
      <c r="I27" s="214">
        <v>4.421</v>
      </c>
      <c r="J27" s="213">
        <v>1.2009999999999998</v>
      </c>
      <c r="K27" s="265">
        <v>0.2</v>
      </c>
      <c r="L27" s="213">
        <f t="shared" si="18"/>
        <v>99.40700000000001</v>
      </c>
      <c r="M27" s="388">
        <f t="shared" si="3"/>
        <v>-0.6769543392316437</v>
      </c>
      <c r="N27" s="393">
        <v>146.464</v>
      </c>
      <c r="O27" s="214">
        <v>39.275999999999996</v>
      </c>
      <c r="P27" s="213">
        <v>379.77797</v>
      </c>
      <c r="Q27" s="265">
        <v>316.017</v>
      </c>
      <c r="R27" s="213">
        <f t="shared" si="19"/>
        <v>881.5349699999999</v>
      </c>
      <c r="S27" s="408">
        <f t="shared" si="20"/>
        <v>0.006130761132028981</v>
      </c>
      <c r="T27" s="217">
        <v>204.676</v>
      </c>
      <c r="U27" s="214">
        <v>66.072</v>
      </c>
      <c r="V27" s="213">
        <v>2.121</v>
      </c>
      <c r="W27" s="265">
        <v>0.7579999999999999</v>
      </c>
      <c r="X27" s="213">
        <f t="shared" si="21"/>
        <v>273.62699999999995</v>
      </c>
      <c r="Y27" s="212">
        <f t="shared" si="22"/>
        <v>2.2216666118475152</v>
      </c>
    </row>
    <row r="28" spans="1:25" s="220" customFormat="1" ht="19.5" customHeight="1">
      <c r="A28" s="227" t="s">
        <v>56</v>
      </c>
      <c r="B28" s="224">
        <f>SUM(B29:B43)</f>
        <v>3515.220999999999</v>
      </c>
      <c r="C28" s="223">
        <f>SUM(C29:C43)</f>
        <v>4876.505999999999</v>
      </c>
      <c r="D28" s="222">
        <f>SUM(D29:D43)</f>
        <v>72.333</v>
      </c>
      <c r="E28" s="294">
        <f>SUM(E29:E43)</f>
        <v>101.95100000000001</v>
      </c>
      <c r="F28" s="222">
        <f t="shared" si="16"/>
        <v>8566.010999999999</v>
      </c>
      <c r="G28" s="225">
        <f t="shared" si="17"/>
        <v>0.17242869510938014</v>
      </c>
      <c r="H28" s="224">
        <f>SUM(H29:H43)</f>
        <v>4266.27</v>
      </c>
      <c r="I28" s="223">
        <f>SUM(I29:I43)</f>
        <v>4642.131</v>
      </c>
      <c r="J28" s="222">
        <f>SUM(J29:J43)</f>
        <v>147.74</v>
      </c>
      <c r="K28" s="294">
        <f>SUM(K29:K43)</f>
        <v>398.503</v>
      </c>
      <c r="L28" s="222">
        <f t="shared" si="18"/>
        <v>9454.644000000002</v>
      </c>
      <c r="M28" s="387">
        <f t="shared" si="3"/>
        <v>-0.09398904919106454</v>
      </c>
      <c r="N28" s="392">
        <f>SUM(N29:N43)</f>
        <v>10315.879</v>
      </c>
      <c r="O28" s="223">
        <f>SUM(O29:O43)</f>
        <v>13243.27</v>
      </c>
      <c r="P28" s="222">
        <f>SUM(P29:P43)</f>
        <v>515.37</v>
      </c>
      <c r="Q28" s="294">
        <f>SUM(Q29:Q43)</f>
        <v>196.591</v>
      </c>
      <c r="R28" s="222">
        <f t="shared" si="19"/>
        <v>24271.11</v>
      </c>
      <c r="S28" s="407">
        <f t="shared" si="20"/>
        <v>0.16879690866852387</v>
      </c>
      <c r="T28" s="224">
        <f>SUM(T29:T43)</f>
        <v>10781.233</v>
      </c>
      <c r="U28" s="223">
        <f>SUM(U29:U43)</f>
        <v>12855.278999999999</v>
      </c>
      <c r="V28" s="222">
        <f>SUM(V29:V43)</f>
        <v>543.496</v>
      </c>
      <c r="W28" s="294">
        <f>SUM(W29:W43)</f>
        <v>875.501</v>
      </c>
      <c r="X28" s="222">
        <f t="shared" si="21"/>
        <v>25055.509</v>
      </c>
      <c r="Y28" s="221">
        <f t="shared" si="22"/>
        <v>-0.03130644841419894</v>
      </c>
    </row>
    <row r="29" spans="1:25" ht="19.5" customHeight="1">
      <c r="A29" s="234" t="s">
        <v>168</v>
      </c>
      <c r="B29" s="231">
        <v>1147.017</v>
      </c>
      <c r="C29" s="229">
        <v>1719.924</v>
      </c>
      <c r="D29" s="230">
        <v>70.98</v>
      </c>
      <c r="E29" s="277">
        <v>0</v>
      </c>
      <c r="F29" s="230">
        <f t="shared" si="16"/>
        <v>2937.921</v>
      </c>
      <c r="G29" s="232">
        <f t="shared" si="17"/>
        <v>0.05913859839363331</v>
      </c>
      <c r="H29" s="231">
        <v>2195.7889999999998</v>
      </c>
      <c r="I29" s="229">
        <v>1860.183</v>
      </c>
      <c r="J29" s="230"/>
      <c r="K29" s="229"/>
      <c r="L29" s="230">
        <f t="shared" si="18"/>
        <v>4055.9719999999998</v>
      </c>
      <c r="M29" s="389">
        <f t="shared" si="3"/>
        <v>-0.27565550255277893</v>
      </c>
      <c r="N29" s="394">
        <v>3599.2760000000007</v>
      </c>
      <c r="O29" s="229">
        <v>4018.1509999999994</v>
      </c>
      <c r="P29" s="230">
        <v>70.98</v>
      </c>
      <c r="Q29" s="229"/>
      <c r="R29" s="230">
        <f t="shared" si="19"/>
        <v>7688.406999999999</v>
      </c>
      <c r="S29" s="409">
        <f t="shared" si="20"/>
        <v>0.053470127002244204</v>
      </c>
      <c r="T29" s="231">
        <v>5025.751</v>
      </c>
      <c r="U29" s="229">
        <v>4454.257999999998</v>
      </c>
      <c r="V29" s="230"/>
      <c r="W29" s="277"/>
      <c r="X29" s="230">
        <f t="shared" si="21"/>
        <v>9480.008999999998</v>
      </c>
      <c r="Y29" s="228">
        <f t="shared" si="22"/>
        <v>-0.18898737332422355</v>
      </c>
    </row>
    <row r="30" spans="1:25" ht="19.5" customHeight="1">
      <c r="A30" s="234" t="s">
        <v>149</v>
      </c>
      <c r="B30" s="231">
        <v>962.4929999999999</v>
      </c>
      <c r="C30" s="229">
        <v>1101.0870000000002</v>
      </c>
      <c r="D30" s="230">
        <v>0</v>
      </c>
      <c r="E30" s="277">
        <v>0</v>
      </c>
      <c r="F30" s="230">
        <f t="shared" si="16"/>
        <v>2063.58</v>
      </c>
      <c r="G30" s="232">
        <f t="shared" si="17"/>
        <v>0.04153863527070123</v>
      </c>
      <c r="H30" s="231">
        <v>471.35799999999995</v>
      </c>
      <c r="I30" s="229">
        <v>409.217</v>
      </c>
      <c r="J30" s="230">
        <v>0</v>
      </c>
      <c r="K30" s="229"/>
      <c r="L30" s="230">
        <f t="shared" si="18"/>
        <v>880.5749999999999</v>
      </c>
      <c r="M30" s="389">
        <f t="shared" si="3"/>
        <v>1.3434460437782132</v>
      </c>
      <c r="N30" s="394">
        <v>2892.335</v>
      </c>
      <c r="O30" s="229">
        <v>3431.1759999999995</v>
      </c>
      <c r="P30" s="230">
        <v>0</v>
      </c>
      <c r="Q30" s="229">
        <v>0</v>
      </c>
      <c r="R30" s="230">
        <f t="shared" si="19"/>
        <v>6323.5109999999995</v>
      </c>
      <c r="S30" s="409">
        <f t="shared" si="20"/>
        <v>0.0439777623986462</v>
      </c>
      <c r="T30" s="231">
        <v>1936.5169999999998</v>
      </c>
      <c r="U30" s="229">
        <v>1866.239</v>
      </c>
      <c r="V30" s="230">
        <v>0</v>
      </c>
      <c r="W30" s="229">
        <v>0</v>
      </c>
      <c r="X30" s="230">
        <f t="shared" si="21"/>
        <v>3802.756</v>
      </c>
      <c r="Y30" s="228">
        <f t="shared" si="22"/>
        <v>0.6628758195371987</v>
      </c>
    </row>
    <row r="31" spans="1:25" ht="19.5" customHeight="1">
      <c r="A31" s="234" t="s">
        <v>176</v>
      </c>
      <c r="B31" s="231">
        <v>389.377</v>
      </c>
      <c r="C31" s="229">
        <v>866.392</v>
      </c>
      <c r="D31" s="230">
        <v>0</v>
      </c>
      <c r="E31" s="277">
        <v>0</v>
      </c>
      <c r="F31" s="230">
        <f t="shared" si="16"/>
        <v>1255.769</v>
      </c>
      <c r="G31" s="232">
        <f t="shared" si="17"/>
        <v>0.02527788138829278</v>
      </c>
      <c r="H31" s="231">
        <v>287.643</v>
      </c>
      <c r="I31" s="229">
        <v>761.288</v>
      </c>
      <c r="J31" s="230"/>
      <c r="K31" s="229"/>
      <c r="L31" s="230">
        <f t="shared" si="18"/>
        <v>1048.931</v>
      </c>
      <c r="M31" s="389">
        <f t="shared" si="3"/>
        <v>0.1971893289453739</v>
      </c>
      <c r="N31" s="394">
        <v>1109.454</v>
      </c>
      <c r="O31" s="229">
        <v>2608.5020000000004</v>
      </c>
      <c r="P31" s="230"/>
      <c r="Q31" s="229"/>
      <c r="R31" s="230">
        <f t="shared" si="19"/>
        <v>3717.956</v>
      </c>
      <c r="S31" s="409">
        <f t="shared" si="20"/>
        <v>0.025857057191269385</v>
      </c>
      <c r="T31" s="231">
        <v>809.4449999999999</v>
      </c>
      <c r="U31" s="229">
        <v>2300.819</v>
      </c>
      <c r="V31" s="230"/>
      <c r="W31" s="229"/>
      <c r="X31" s="230">
        <f t="shared" si="21"/>
        <v>3110.264</v>
      </c>
      <c r="Y31" s="228">
        <f t="shared" si="22"/>
        <v>0.19538277136603188</v>
      </c>
    </row>
    <row r="32" spans="1:25" ht="19.5" customHeight="1">
      <c r="A32" s="234" t="s">
        <v>212</v>
      </c>
      <c r="B32" s="231">
        <v>210.794</v>
      </c>
      <c r="C32" s="229">
        <v>130.66</v>
      </c>
      <c r="D32" s="230">
        <v>0</v>
      </c>
      <c r="E32" s="277">
        <v>0</v>
      </c>
      <c r="F32" s="230">
        <f aca="true" t="shared" si="23" ref="F32:F41">SUM(B32:E32)</f>
        <v>341.454</v>
      </c>
      <c r="G32" s="232">
        <f aca="true" t="shared" si="24" ref="G32:G41">F32/$F$9</f>
        <v>0.006873265474428914</v>
      </c>
      <c r="H32" s="231"/>
      <c r="I32" s="229"/>
      <c r="J32" s="230"/>
      <c r="K32" s="229"/>
      <c r="L32" s="230">
        <f aca="true" t="shared" si="25" ref="L32:L41">SUM(H32:K32)</f>
        <v>0</v>
      </c>
      <c r="M32" s="389" t="str">
        <f aca="true" t="shared" si="26" ref="M32:M41">IF(ISERROR(F32/L32-1),"         /0",(F32/L32-1))</f>
        <v>         /0</v>
      </c>
      <c r="N32" s="394">
        <v>576.504</v>
      </c>
      <c r="O32" s="229">
        <v>317.858</v>
      </c>
      <c r="P32" s="230"/>
      <c r="Q32" s="229"/>
      <c r="R32" s="230">
        <f aca="true" t="shared" si="27" ref="R32:R41">SUM(N32:Q32)</f>
        <v>894.3620000000001</v>
      </c>
      <c r="S32" s="409">
        <f aca="true" t="shared" si="28" ref="S32:S41">R32/$R$9</f>
        <v>0.00621996854822867</v>
      </c>
      <c r="T32" s="231">
        <v>174.07</v>
      </c>
      <c r="U32" s="229">
        <v>210.64499999999998</v>
      </c>
      <c r="V32" s="230"/>
      <c r="W32" s="229"/>
      <c r="X32" s="230">
        <f aca="true" t="shared" si="29" ref="X32:X41">SUM(T32:W32)</f>
        <v>384.715</v>
      </c>
      <c r="Y32" s="228">
        <f aca="true" t="shared" si="30" ref="Y32:Y41">IF(ISERROR(R32/X32-1),"         /0",IF(R32/X32&gt;5,"  *  ",(R32/X32-1)))</f>
        <v>1.3247390925750233</v>
      </c>
    </row>
    <row r="33" spans="1:25" ht="19.5" customHeight="1">
      <c r="A33" s="234" t="s">
        <v>150</v>
      </c>
      <c r="B33" s="231">
        <v>204.232</v>
      </c>
      <c r="C33" s="229">
        <v>123.971</v>
      </c>
      <c r="D33" s="230">
        <v>0</v>
      </c>
      <c r="E33" s="277">
        <v>0</v>
      </c>
      <c r="F33" s="230">
        <f t="shared" si="23"/>
        <v>328.203</v>
      </c>
      <c r="G33" s="232">
        <f t="shared" si="24"/>
        <v>0.006606530743537908</v>
      </c>
      <c r="H33" s="231">
        <v>204.492</v>
      </c>
      <c r="I33" s="229">
        <v>234.558</v>
      </c>
      <c r="J33" s="230"/>
      <c r="K33" s="229"/>
      <c r="L33" s="230">
        <f t="shared" si="25"/>
        <v>439.04999999999995</v>
      </c>
      <c r="M33" s="389">
        <f t="shared" si="26"/>
        <v>-0.2524701059104886</v>
      </c>
      <c r="N33" s="394">
        <v>536.03</v>
      </c>
      <c r="O33" s="229">
        <v>266.185</v>
      </c>
      <c r="P33" s="230"/>
      <c r="Q33" s="229"/>
      <c r="R33" s="230">
        <f t="shared" si="27"/>
        <v>802.2149999999999</v>
      </c>
      <c r="S33" s="409">
        <f t="shared" si="28"/>
        <v>0.005579119046781126</v>
      </c>
      <c r="T33" s="231">
        <v>204.492</v>
      </c>
      <c r="U33" s="229">
        <v>234.558</v>
      </c>
      <c r="V33" s="230"/>
      <c r="W33" s="229"/>
      <c r="X33" s="230">
        <f t="shared" si="29"/>
        <v>439.04999999999995</v>
      </c>
      <c r="Y33" s="228">
        <f t="shared" si="30"/>
        <v>0.827160915613256</v>
      </c>
    </row>
    <row r="34" spans="1:25" ht="19.5" customHeight="1">
      <c r="A34" s="234" t="s">
        <v>204</v>
      </c>
      <c r="B34" s="231">
        <v>0</v>
      </c>
      <c r="C34" s="229">
        <v>304.425</v>
      </c>
      <c r="D34" s="230">
        <v>0</v>
      </c>
      <c r="E34" s="277">
        <v>0</v>
      </c>
      <c r="F34" s="230">
        <f t="shared" si="23"/>
        <v>304.425</v>
      </c>
      <c r="G34" s="232">
        <f t="shared" si="24"/>
        <v>0.006127893777940871</v>
      </c>
      <c r="H34" s="231"/>
      <c r="I34" s="229">
        <v>348.219</v>
      </c>
      <c r="J34" s="230"/>
      <c r="K34" s="229"/>
      <c r="L34" s="230">
        <f t="shared" si="25"/>
        <v>348.219</v>
      </c>
      <c r="M34" s="389">
        <f t="shared" si="26"/>
        <v>-0.1257656819415367</v>
      </c>
      <c r="N34" s="394"/>
      <c r="O34" s="229">
        <v>547.517</v>
      </c>
      <c r="P34" s="230"/>
      <c r="Q34" s="229"/>
      <c r="R34" s="230">
        <f t="shared" si="27"/>
        <v>547.517</v>
      </c>
      <c r="S34" s="409">
        <f t="shared" si="28"/>
        <v>0.003807785348237645</v>
      </c>
      <c r="T34" s="231"/>
      <c r="U34" s="229">
        <v>773.8779999999999</v>
      </c>
      <c r="V34" s="230"/>
      <c r="W34" s="229"/>
      <c r="X34" s="230">
        <f t="shared" si="29"/>
        <v>773.8779999999999</v>
      </c>
      <c r="Y34" s="228">
        <f t="shared" si="30"/>
        <v>-0.2925021773457831</v>
      </c>
    </row>
    <row r="35" spans="1:25" ht="19.5" customHeight="1">
      <c r="A35" s="234" t="s">
        <v>171</v>
      </c>
      <c r="B35" s="231">
        <v>72.08500000000001</v>
      </c>
      <c r="C35" s="229">
        <v>218.00300000000001</v>
      </c>
      <c r="D35" s="230">
        <v>0</v>
      </c>
      <c r="E35" s="277">
        <v>0</v>
      </c>
      <c r="F35" s="230">
        <f>SUM(B35:E35)</f>
        <v>290.088</v>
      </c>
      <c r="G35" s="232">
        <f>F35/$F$9</f>
        <v>0.005839298514429865</v>
      </c>
      <c r="H35" s="231">
        <v>101.514</v>
      </c>
      <c r="I35" s="229">
        <v>217.185</v>
      </c>
      <c r="J35" s="230"/>
      <c r="K35" s="229"/>
      <c r="L35" s="230">
        <f>SUM(H35:K35)</f>
        <v>318.699</v>
      </c>
      <c r="M35" s="389">
        <f>IF(ISERROR(F35/L35-1),"         /0",(F35/L35-1))</f>
        <v>-0.08977436389822369</v>
      </c>
      <c r="N35" s="394">
        <v>194.6</v>
      </c>
      <c r="O35" s="229">
        <v>597.3950000000001</v>
      </c>
      <c r="P35" s="230"/>
      <c r="Q35" s="229"/>
      <c r="R35" s="230">
        <f>SUM(N35:Q35)</f>
        <v>791.9950000000001</v>
      </c>
      <c r="S35" s="409">
        <f>R35/$R$9</f>
        <v>0.005508042593887448</v>
      </c>
      <c r="T35" s="231">
        <v>269.70500000000004</v>
      </c>
      <c r="U35" s="229">
        <v>593.2450000000001</v>
      </c>
      <c r="V35" s="230"/>
      <c r="W35" s="229"/>
      <c r="X35" s="230">
        <f>SUM(T35:W35)</f>
        <v>862.9500000000002</v>
      </c>
      <c r="Y35" s="228">
        <f>IF(ISERROR(R35/X35-1),"         /0",IF(R35/X35&gt;5,"  *  ",(R35/X35-1)))</f>
        <v>-0.0822237673098094</v>
      </c>
    </row>
    <row r="36" spans="1:25" ht="19.5" customHeight="1">
      <c r="A36" s="234" t="s">
        <v>166</v>
      </c>
      <c r="B36" s="231">
        <v>117.363</v>
      </c>
      <c r="C36" s="229">
        <v>73.674</v>
      </c>
      <c r="D36" s="230">
        <v>0</v>
      </c>
      <c r="E36" s="277">
        <v>0</v>
      </c>
      <c r="F36" s="230">
        <f>SUM(B36:E36)</f>
        <v>191.037</v>
      </c>
      <c r="G36" s="232">
        <f>F36/$F$9</f>
        <v>0.003845460930135469</v>
      </c>
      <c r="H36" s="231">
        <v>219.568</v>
      </c>
      <c r="I36" s="229">
        <v>136.515</v>
      </c>
      <c r="J36" s="230"/>
      <c r="K36" s="229"/>
      <c r="L36" s="230">
        <f>SUM(H36:K36)</f>
        <v>356.08299999999997</v>
      </c>
      <c r="M36" s="389">
        <f>IF(ISERROR(F36/L36-1),"         /0",(F36/L36-1))</f>
        <v>-0.4635042953468713</v>
      </c>
      <c r="N36" s="394">
        <v>381.834</v>
      </c>
      <c r="O36" s="229">
        <v>231.818</v>
      </c>
      <c r="P36" s="230"/>
      <c r="Q36" s="229"/>
      <c r="R36" s="230">
        <f>SUM(N36:Q36)</f>
        <v>613.652</v>
      </c>
      <c r="S36" s="409">
        <f>R36/$R$9</f>
        <v>0.004267730672320179</v>
      </c>
      <c r="T36" s="231">
        <v>440.45900000000006</v>
      </c>
      <c r="U36" s="229">
        <v>597.19</v>
      </c>
      <c r="V36" s="230"/>
      <c r="W36" s="229"/>
      <c r="X36" s="230">
        <f>SUM(T36:W36)</f>
        <v>1037.6490000000001</v>
      </c>
      <c r="Y36" s="228">
        <f>IF(ISERROR(R36/X36-1),"         /0",IF(R36/X36&gt;5,"  *  ",(R36/X36-1)))</f>
        <v>-0.40861312447658127</v>
      </c>
    </row>
    <row r="37" spans="1:25" ht="19.5" customHeight="1">
      <c r="A37" s="234" t="s">
        <v>195</v>
      </c>
      <c r="B37" s="231">
        <v>124.115</v>
      </c>
      <c r="C37" s="229">
        <v>55.808</v>
      </c>
      <c r="D37" s="230">
        <v>0</v>
      </c>
      <c r="E37" s="277">
        <v>0</v>
      </c>
      <c r="F37" s="230">
        <f>SUM(B37:E37)</f>
        <v>179.923</v>
      </c>
      <c r="G37" s="232">
        <f>F37/$F$9</f>
        <v>0.0036217427353484612</v>
      </c>
      <c r="H37" s="231"/>
      <c r="I37" s="229"/>
      <c r="J37" s="230"/>
      <c r="K37" s="229"/>
      <c r="L37" s="230">
        <f>SUM(H37:K37)</f>
        <v>0</v>
      </c>
      <c r="M37" s="389" t="str">
        <f>IF(ISERROR(F37/L37-1),"         /0",(F37/L37-1))</f>
        <v>         /0</v>
      </c>
      <c r="N37" s="394">
        <v>177.81099999999998</v>
      </c>
      <c r="O37" s="229">
        <v>138.488</v>
      </c>
      <c r="P37" s="230"/>
      <c r="Q37" s="229"/>
      <c r="R37" s="230">
        <f>SUM(N37:Q37)</f>
        <v>316.299</v>
      </c>
      <c r="S37" s="409">
        <f>R37/$R$9</f>
        <v>0.002199746670627978</v>
      </c>
      <c r="T37" s="231"/>
      <c r="U37" s="229"/>
      <c r="V37" s="230"/>
      <c r="W37" s="229"/>
      <c r="X37" s="230">
        <f>SUM(T37:W37)</f>
        <v>0</v>
      </c>
      <c r="Y37" s="228" t="str">
        <f>IF(ISERROR(R37/X37-1),"         /0",IF(R37/X37&gt;5,"  *  ",(R37/X37-1)))</f>
        <v>         /0</v>
      </c>
    </row>
    <row r="38" spans="1:25" ht="19.5" customHeight="1">
      <c r="A38" s="234" t="s">
        <v>173</v>
      </c>
      <c r="B38" s="231">
        <v>105.24799999999999</v>
      </c>
      <c r="C38" s="229">
        <v>54.688</v>
      </c>
      <c r="D38" s="230">
        <v>0</v>
      </c>
      <c r="E38" s="277">
        <v>0</v>
      </c>
      <c r="F38" s="230">
        <f t="shared" si="23"/>
        <v>159.93599999999998</v>
      </c>
      <c r="G38" s="232">
        <f t="shared" si="24"/>
        <v>0.003219416339882569</v>
      </c>
      <c r="H38" s="231">
        <v>130.846</v>
      </c>
      <c r="I38" s="229">
        <v>113.914</v>
      </c>
      <c r="J38" s="230"/>
      <c r="K38" s="229"/>
      <c r="L38" s="230">
        <f t="shared" si="25"/>
        <v>244.76</v>
      </c>
      <c r="M38" s="389">
        <f t="shared" si="26"/>
        <v>-0.34655989540774645</v>
      </c>
      <c r="N38" s="394">
        <v>266.412</v>
      </c>
      <c r="O38" s="229">
        <v>160.697</v>
      </c>
      <c r="P38" s="230"/>
      <c r="Q38" s="229"/>
      <c r="R38" s="230">
        <f t="shared" si="27"/>
        <v>427.109</v>
      </c>
      <c r="S38" s="409">
        <f t="shared" si="28"/>
        <v>0.002970390677002599</v>
      </c>
      <c r="T38" s="231">
        <v>388.73799999999994</v>
      </c>
      <c r="U38" s="229">
        <v>313.513</v>
      </c>
      <c r="V38" s="230"/>
      <c r="W38" s="229"/>
      <c r="X38" s="230">
        <f t="shared" si="29"/>
        <v>702.251</v>
      </c>
      <c r="Y38" s="228">
        <f t="shared" si="30"/>
        <v>-0.3918000828763505</v>
      </c>
    </row>
    <row r="39" spans="1:25" ht="19.5" customHeight="1">
      <c r="A39" s="234" t="s">
        <v>188</v>
      </c>
      <c r="B39" s="231">
        <v>68.511</v>
      </c>
      <c r="C39" s="229">
        <v>56.42</v>
      </c>
      <c r="D39" s="230">
        <v>0</v>
      </c>
      <c r="E39" s="277">
        <v>0</v>
      </c>
      <c r="F39" s="230">
        <f t="shared" si="23"/>
        <v>124.931</v>
      </c>
      <c r="G39" s="232">
        <f t="shared" si="24"/>
        <v>0.0025147865568594264</v>
      </c>
      <c r="H39" s="231">
        <v>64.657</v>
      </c>
      <c r="I39" s="229">
        <v>70.605</v>
      </c>
      <c r="J39" s="230"/>
      <c r="K39" s="229"/>
      <c r="L39" s="230">
        <f t="shared" si="25"/>
        <v>135.262</v>
      </c>
      <c r="M39" s="389">
        <f t="shared" si="26"/>
        <v>-0.07637769661841465</v>
      </c>
      <c r="N39" s="394">
        <v>222.76899999999998</v>
      </c>
      <c r="O39" s="229">
        <v>135.625</v>
      </c>
      <c r="P39" s="230"/>
      <c r="Q39" s="229"/>
      <c r="R39" s="230">
        <f t="shared" si="27"/>
        <v>358.394</v>
      </c>
      <c r="S39" s="409">
        <f t="shared" si="28"/>
        <v>0.0024925023736181388</v>
      </c>
      <c r="T39" s="231">
        <v>128.404</v>
      </c>
      <c r="U39" s="229">
        <v>258.954</v>
      </c>
      <c r="V39" s="230"/>
      <c r="W39" s="229"/>
      <c r="X39" s="230">
        <f t="shared" si="29"/>
        <v>387.358</v>
      </c>
      <c r="Y39" s="228">
        <f t="shared" si="30"/>
        <v>-0.07477320721399838</v>
      </c>
    </row>
    <row r="40" spans="1:25" ht="19.5" customHeight="1">
      <c r="A40" s="234" t="s">
        <v>209</v>
      </c>
      <c r="B40" s="231">
        <v>0</v>
      </c>
      <c r="C40" s="229">
        <v>0</v>
      </c>
      <c r="D40" s="230">
        <v>0</v>
      </c>
      <c r="E40" s="277">
        <v>99.516</v>
      </c>
      <c r="F40" s="230">
        <f t="shared" si="23"/>
        <v>99.516</v>
      </c>
      <c r="G40" s="232">
        <f t="shared" si="24"/>
        <v>0.0020031977571013018</v>
      </c>
      <c r="H40" s="231"/>
      <c r="I40" s="229"/>
      <c r="J40" s="230"/>
      <c r="K40" s="229"/>
      <c r="L40" s="230">
        <f t="shared" si="25"/>
        <v>0</v>
      </c>
      <c r="M40" s="389" t="str">
        <f t="shared" si="26"/>
        <v>         /0</v>
      </c>
      <c r="N40" s="394"/>
      <c r="O40" s="229"/>
      <c r="P40" s="230"/>
      <c r="Q40" s="229">
        <v>99.516</v>
      </c>
      <c r="R40" s="230">
        <f t="shared" si="27"/>
        <v>99.516</v>
      </c>
      <c r="S40" s="409">
        <f t="shared" si="28"/>
        <v>0.000692098266748279</v>
      </c>
      <c r="T40" s="231"/>
      <c r="U40" s="229"/>
      <c r="V40" s="230"/>
      <c r="W40" s="229"/>
      <c r="X40" s="230">
        <f t="shared" si="29"/>
        <v>0</v>
      </c>
      <c r="Y40" s="228" t="str">
        <f t="shared" si="30"/>
        <v>         /0</v>
      </c>
    </row>
    <row r="41" spans="1:25" ht="19.5" customHeight="1">
      <c r="A41" s="234" t="s">
        <v>180</v>
      </c>
      <c r="B41" s="231">
        <v>63.124</v>
      </c>
      <c r="C41" s="229">
        <v>19.893</v>
      </c>
      <c r="D41" s="230">
        <v>0</v>
      </c>
      <c r="E41" s="277">
        <v>0</v>
      </c>
      <c r="F41" s="230">
        <f t="shared" si="23"/>
        <v>83.017</v>
      </c>
      <c r="G41" s="232">
        <f t="shared" si="24"/>
        <v>0.0016710827223891508</v>
      </c>
      <c r="H41" s="231">
        <v>101.97699999999999</v>
      </c>
      <c r="I41" s="229">
        <v>43.401999999999994</v>
      </c>
      <c r="J41" s="230"/>
      <c r="K41" s="229"/>
      <c r="L41" s="230">
        <f t="shared" si="25"/>
        <v>145.379</v>
      </c>
      <c r="M41" s="389">
        <f t="shared" si="26"/>
        <v>-0.4289615419008247</v>
      </c>
      <c r="N41" s="394">
        <v>137.823</v>
      </c>
      <c r="O41" s="229">
        <v>58.207</v>
      </c>
      <c r="P41" s="230"/>
      <c r="Q41" s="229">
        <v>0</v>
      </c>
      <c r="R41" s="230">
        <f t="shared" si="27"/>
        <v>196.03</v>
      </c>
      <c r="S41" s="409">
        <f t="shared" si="28"/>
        <v>0.001363318694789432</v>
      </c>
      <c r="T41" s="231">
        <v>256.00699999999995</v>
      </c>
      <c r="U41" s="229">
        <v>119.19799999999998</v>
      </c>
      <c r="V41" s="230"/>
      <c r="W41" s="229"/>
      <c r="X41" s="230">
        <f t="shared" si="29"/>
        <v>375.2049999999999</v>
      </c>
      <c r="Y41" s="228">
        <f t="shared" si="30"/>
        <v>-0.4775389453765274</v>
      </c>
    </row>
    <row r="42" spans="1:25" ht="19.5" customHeight="1">
      <c r="A42" s="234" t="s">
        <v>194</v>
      </c>
      <c r="B42" s="231">
        <v>21.267</v>
      </c>
      <c r="C42" s="229">
        <v>49.95</v>
      </c>
      <c r="D42" s="230">
        <v>1.353</v>
      </c>
      <c r="E42" s="277">
        <v>2.435</v>
      </c>
      <c r="F42" s="230">
        <f aca="true" t="shared" si="31" ref="F42:F58">SUM(B42:E42)</f>
        <v>75.005</v>
      </c>
      <c r="G42" s="232">
        <f aca="true" t="shared" si="32" ref="G42:G58">F42/$F$9</f>
        <v>0.0015098059384559578</v>
      </c>
      <c r="H42" s="231">
        <v>0</v>
      </c>
      <c r="I42" s="229">
        <v>0</v>
      </c>
      <c r="J42" s="230"/>
      <c r="K42" s="229"/>
      <c r="L42" s="230">
        <f aca="true" t="shared" si="33" ref="L42:L58">SUM(H42:K42)</f>
        <v>0</v>
      </c>
      <c r="M42" s="389" t="str">
        <f t="shared" si="3"/>
        <v>         /0</v>
      </c>
      <c r="N42" s="394">
        <v>75.631</v>
      </c>
      <c r="O42" s="229">
        <v>142.45</v>
      </c>
      <c r="P42" s="230">
        <v>1.353</v>
      </c>
      <c r="Q42" s="229">
        <v>2.435</v>
      </c>
      <c r="R42" s="230">
        <f aca="true" t="shared" si="34" ref="R42:R58">SUM(N42:Q42)</f>
        <v>221.869</v>
      </c>
      <c r="S42" s="409">
        <f aca="true" t="shared" si="35" ref="S42:S58">R42/$R$9</f>
        <v>0.0015430197188911724</v>
      </c>
      <c r="T42" s="231">
        <v>0</v>
      </c>
      <c r="U42" s="229">
        <v>0</v>
      </c>
      <c r="V42" s="230"/>
      <c r="W42" s="229"/>
      <c r="X42" s="230">
        <f aca="true" t="shared" si="36" ref="X42:X58">SUM(T42:W42)</f>
        <v>0</v>
      </c>
      <c r="Y42" s="228" t="str">
        <f aca="true" t="shared" si="37" ref="Y42:Y58">IF(ISERROR(R42/X42-1),"         /0",IF(R42/X42&gt;5,"  *  ",(R42/X42-1)))</f>
        <v>         /0</v>
      </c>
    </row>
    <row r="43" spans="1:25" ht="19.5" customHeight="1" thickBot="1">
      <c r="A43" s="234" t="s">
        <v>164</v>
      </c>
      <c r="B43" s="231">
        <v>29.595000000000002</v>
      </c>
      <c r="C43" s="229">
        <v>101.61100000000002</v>
      </c>
      <c r="D43" s="230">
        <v>0</v>
      </c>
      <c r="E43" s="277">
        <v>0</v>
      </c>
      <c r="F43" s="230">
        <f t="shared" si="31"/>
        <v>131.20600000000002</v>
      </c>
      <c r="G43" s="232">
        <f t="shared" si="32"/>
        <v>0.00264109856624295</v>
      </c>
      <c r="H43" s="231">
        <v>488.426</v>
      </c>
      <c r="I43" s="229">
        <v>447.04499999999996</v>
      </c>
      <c r="J43" s="230">
        <v>147.74</v>
      </c>
      <c r="K43" s="229">
        <v>398.503</v>
      </c>
      <c r="L43" s="230">
        <f t="shared" si="33"/>
        <v>1481.714</v>
      </c>
      <c r="M43" s="389">
        <f t="shared" si="3"/>
        <v>-0.9114498479463649</v>
      </c>
      <c r="N43" s="394">
        <v>145.4</v>
      </c>
      <c r="O43" s="229">
        <v>589.201</v>
      </c>
      <c r="P43" s="230">
        <v>443.03700000000003</v>
      </c>
      <c r="Q43" s="229">
        <v>94.64000000000001</v>
      </c>
      <c r="R43" s="230">
        <f t="shared" si="34"/>
        <v>1272.278</v>
      </c>
      <c r="S43" s="409">
        <f t="shared" si="35"/>
        <v>0.008848239465231389</v>
      </c>
      <c r="T43" s="231">
        <v>1147.6450000000002</v>
      </c>
      <c r="U43" s="229">
        <v>1132.782</v>
      </c>
      <c r="V43" s="230">
        <v>543.496</v>
      </c>
      <c r="W43" s="229">
        <v>875.501</v>
      </c>
      <c r="X43" s="230">
        <f t="shared" si="36"/>
        <v>3699.424</v>
      </c>
      <c r="Y43" s="228">
        <f t="shared" si="37"/>
        <v>-0.6560875422768517</v>
      </c>
    </row>
    <row r="44" spans="1:25" s="220" customFormat="1" ht="19.5" customHeight="1">
      <c r="A44" s="227" t="s">
        <v>55</v>
      </c>
      <c r="B44" s="224">
        <f>SUM(B45:B52)</f>
        <v>1372.9709999999998</v>
      </c>
      <c r="C44" s="223">
        <f>SUM(C45:C52)</f>
        <v>1746.9720000000002</v>
      </c>
      <c r="D44" s="222">
        <f>SUM(D45:D52)</f>
        <v>0</v>
      </c>
      <c r="E44" s="223">
        <f>SUM(E45:E52)</f>
        <v>0</v>
      </c>
      <c r="F44" s="222">
        <f t="shared" si="31"/>
        <v>3119.943</v>
      </c>
      <c r="G44" s="225">
        <f t="shared" si="32"/>
        <v>0.06280259274773811</v>
      </c>
      <c r="H44" s="224">
        <f>SUM(H45:H52)</f>
        <v>2881.2699999999995</v>
      </c>
      <c r="I44" s="223">
        <f>SUM(I45:I52)</f>
        <v>1758.5859999999998</v>
      </c>
      <c r="J44" s="222">
        <f>SUM(J45:J52)</f>
        <v>0</v>
      </c>
      <c r="K44" s="223">
        <f>SUM(K45:K52)</f>
        <v>0</v>
      </c>
      <c r="L44" s="222">
        <f t="shared" si="33"/>
        <v>4639.856</v>
      </c>
      <c r="M44" s="387">
        <f t="shared" si="3"/>
        <v>-0.3275776230986478</v>
      </c>
      <c r="N44" s="392">
        <f>SUM(N45:N52)</f>
        <v>4357.218</v>
      </c>
      <c r="O44" s="223">
        <f>SUM(O45:O52)</f>
        <v>4304.293999999999</v>
      </c>
      <c r="P44" s="222">
        <f>SUM(P45:P52)</f>
        <v>97.468</v>
      </c>
      <c r="Q44" s="223">
        <f>SUM(Q45:Q52)</f>
        <v>12.109</v>
      </c>
      <c r="R44" s="222">
        <f t="shared" si="34"/>
        <v>8771.089</v>
      </c>
      <c r="S44" s="407">
        <f t="shared" si="35"/>
        <v>0.06099979394665074</v>
      </c>
      <c r="T44" s="224">
        <f>SUM(T45:T52)</f>
        <v>8673.478000000001</v>
      </c>
      <c r="U44" s="223">
        <f>SUM(U45:U52)</f>
        <v>4586.005999999999</v>
      </c>
      <c r="V44" s="222">
        <f>SUM(V45:V52)</f>
        <v>610.775</v>
      </c>
      <c r="W44" s="223">
        <f>SUM(W45:W52)</f>
        <v>5.879</v>
      </c>
      <c r="X44" s="222">
        <f t="shared" si="36"/>
        <v>13876.138</v>
      </c>
      <c r="Y44" s="221">
        <f t="shared" si="37"/>
        <v>-0.36790128492524365</v>
      </c>
    </row>
    <row r="45" spans="1:25" ht="19.5" customHeight="1">
      <c r="A45" s="234" t="s">
        <v>149</v>
      </c>
      <c r="B45" s="231">
        <v>341.76599999999996</v>
      </c>
      <c r="C45" s="229">
        <v>657.7639999999999</v>
      </c>
      <c r="D45" s="230">
        <v>0</v>
      </c>
      <c r="E45" s="229">
        <v>0</v>
      </c>
      <c r="F45" s="230">
        <f t="shared" si="31"/>
        <v>999.5299999999999</v>
      </c>
      <c r="G45" s="232">
        <f t="shared" si="32"/>
        <v>0.02011994306599405</v>
      </c>
      <c r="H45" s="231">
        <v>102.69</v>
      </c>
      <c r="I45" s="229">
        <v>722.3109999999999</v>
      </c>
      <c r="J45" s="230">
        <v>0</v>
      </c>
      <c r="K45" s="229"/>
      <c r="L45" s="230">
        <f t="shared" si="33"/>
        <v>825.001</v>
      </c>
      <c r="M45" s="389">
        <f t="shared" si="3"/>
        <v>0.21155004660600407</v>
      </c>
      <c r="N45" s="394">
        <v>1035.3039999999999</v>
      </c>
      <c r="O45" s="229">
        <v>1236.7359999999999</v>
      </c>
      <c r="P45" s="230">
        <v>0</v>
      </c>
      <c r="Q45" s="229">
        <v>0</v>
      </c>
      <c r="R45" s="230">
        <f t="shared" si="34"/>
        <v>2272.04</v>
      </c>
      <c r="S45" s="409">
        <f t="shared" si="35"/>
        <v>0.015801227400445754</v>
      </c>
      <c r="T45" s="231">
        <v>250.194</v>
      </c>
      <c r="U45" s="229">
        <v>1781.475</v>
      </c>
      <c r="V45" s="230">
        <v>0</v>
      </c>
      <c r="W45" s="229">
        <v>0</v>
      </c>
      <c r="X45" s="213">
        <f t="shared" si="36"/>
        <v>2031.6689999999999</v>
      </c>
      <c r="Y45" s="228">
        <f t="shared" si="37"/>
        <v>0.11831208725437081</v>
      </c>
    </row>
    <row r="46" spans="1:25" ht="19.5" customHeight="1">
      <c r="A46" s="234" t="s">
        <v>181</v>
      </c>
      <c r="B46" s="231">
        <v>184.043</v>
      </c>
      <c r="C46" s="229">
        <v>414.623</v>
      </c>
      <c r="D46" s="230">
        <v>0</v>
      </c>
      <c r="E46" s="229">
        <v>0</v>
      </c>
      <c r="F46" s="230">
        <f t="shared" si="31"/>
        <v>598.6659999999999</v>
      </c>
      <c r="G46" s="232">
        <f t="shared" si="32"/>
        <v>0.012050789706708545</v>
      </c>
      <c r="H46" s="231">
        <v>203.862</v>
      </c>
      <c r="I46" s="229">
        <v>332.198</v>
      </c>
      <c r="J46" s="230"/>
      <c r="K46" s="229"/>
      <c r="L46" s="230">
        <f t="shared" si="33"/>
        <v>536.06</v>
      </c>
      <c r="M46" s="389">
        <f t="shared" si="3"/>
        <v>0.11678916539193374</v>
      </c>
      <c r="N46" s="394">
        <v>599.5690000000001</v>
      </c>
      <c r="O46" s="229">
        <v>1122.817</v>
      </c>
      <c r="P46" s="230"/>
      <c r="Q46" s="229"/>
      <c r="R46" s="230">
        <f t="shared" si="34"/>
        <v>1722.386</v>
      </c>
      <c r="S46" s="409">
        <f t="shared" si="35"/>
        <v>0.011978579979817328</v>
      </c>
      <c r="T46" s="231">
        <v>623.41</v>
      </c>
      <c r="U46" s="229">
        <v>948.689</v>
      </c>
      <c r="V46" s="230"/>
      <c r="W46" s="229"/>
      <c r="X46" s="213">
        <f t="shared" si="36"/>
        <v>1572.099</v>
      </c>
      <c r="Y46" s="228">
        <f t="shared" si="37"/>
        <v>0.09559639691902366</v>
      </c>
    </row>
    <row r="47" spans="1:25" ht="19.5" customHeight="1">
      <c r="A47" s="234" t="s">
        <v>214</v>
      </c>
      <c r="B47" s="231">
        <v>511.676</v>
      </c>
      <c r="C47" s="229">
        <v>41.539</v>
      </c>
      <c r="D47" s="230">
        <v>0</v>
      </c>
      <c r="E47" s="229">
        <v>0</v>
      </c>
      <c r="F47" s="230">
        <f t="shared" si="31"/>
        <v>553.215</v>
      </c>
      <c r="G47" s="232">
        <f t="shared" si="32"/>
        <v>0.011135888170694126</v>
      </c>
      <c r="H47" s="231">
        <v>1076.481</v>
      </c>
      <c r="I47" s="229">
        <v>123.146</v>
      </c>
      <c r="J47" s="230"/>
      <c r="K47" s="229"/>
      <c r="L47" s="230">
        <f t="shared" si="33"/>
        <v>1199.627</v>
      </c>
      <c r="M47" s="389">
        <f t="shared" si="3"/>
        <v>-0.538844157392256</v>
      </c>
      <c r="N47" s="394">
        <v>1595.547</v>
      </c>
      <c r="O47" s="229">
        <v>197.13299999999998</v>
      </c>
      <c r="P47" s="230">
        <v>96.968</v>
      </c>
      <c r="Q47" s="229">
        <v>11.984</v>
      </c>
      <c r="R47" s="230">
        <f t="shared" si="34"/>
        <v>1901.632</v>
      </c>
      <c r="S47" s="409">
        <f t="shared" si="35"/>
        <v>0.013225171944140272</v>
      </c>
      <c r="T47" s="231">
        <v>3302.3869999999997</v>
      </c>
      <c r="U47" s="229">
        <v>265.471</v>
      </c>
      <c r="V47" s="230">
        <v>610.775</v>
      </c>
      <c r="W47" s="229">
        <v>5.879</v>
      </c>
      <c r="X47" s="213">
        <f t="shared" si="36"/>
        <v>4184.512</v>
      </c>
      <c r="Y47" s="228">
        <f t="shared" si="37"/>
        <v>-0.5455546548797088</v>
      </c>
    </row>
    <row r="48" spans="1:25" ht="19.5" customHeight="1">
      <c r="A48" s="234" t="s">
        <v>184</v>
      </c>
      <c r="B48" s="231">
        <v>109.32499999999999</v>
      </c>
      <c r="C48" s="229">
        <v>261.566</v>
      </c>
      <c r="D48" s="230">
        <v>0</v>
      </c>
      <c r="E48" s="229">
        <v>0</v>
      </c>
      <c r="F48" s="230">
        <f t="shared" si="31"/>
        <v>370.89099999999996</v>
      </c>
      <c r="G48" s="232">
        <f t="shared" si="32"/>
        <v>0.007465814736615808</v>
      </c>
      <c r="H48" s="231">
        <v>99.312</v>
      </c>
      <c r="I48" s="229">
        <v>290.00199999999995</v>
      </c>
      <c r="J48" s="230"/>
      <c r="K48" s="229"/>
      <c r="L48" s="230">
        <f t="shared" si="33"/>
        <v>389.31399999999996</v>
      </c>
      <c r="M48" s="389">
        <f t="shared" si="3"/>
        <v>-0.04732169919396678</v>
      </c>
      <c r="N48" s="394">
        <v>291.844</v>
      </c>
      <c r="O48" s="229">
        <v>662.9639999999999</v>
      </c>
      <c r="P48" s="230"/>
      <c r="Q48" s="229"/>
      <c r="R48" s="230">
        <f t="shared" si="34"/>
        <v>954.808</v>
      </c>
      <c r="S48" s="409">
        <f t="shared" si="35"/>
        <v>0.00664034890748614</v>
      </c>
      <c r="T48" s="231">
        <v>316.079</v>
      </c>
      <c r="U48" s="229">
        <v>715.653</v>
      </c>
      <c r="V48" s="230"/>
      <c r="W48" s="229"/>
      <c r="X48" s="213">
        <f t="shared" si="36"/>
        <v>1031.732</v>
      </c>
      <c r="Y48" s="228">
        <f t="shared" si="37"/>
        <v>-0.07455812168276255</v>
      </c>
    </row>
    <row r="49" spans="1:25" ht="19.5" customHeight="1">
      <c r="A49" s="234" t="s">
        <v>185</v>
      </c>
      <c r="B49" s="231">
        <v>24.86</v>
      </c>
      <c r="C49" s="229">
        <v>209.31</v>
      </c>
      <c r="D49" s="230">
        <v>0</v>
      </c>
      <c r="E49" s="229">
        <v>0</v>
      </c>
      <c r="F49" s="230">
        <f t="shared" si="31"/>
        <v>234.17000000000002</v>
      </c>
      <c r="G49" s="232">
        <f t="shared" si="32"/>
        <v>0.00471370250794256</v>
      </c>
      <c r="H49" s="231">
        <v>6.75</v>
      </c>
      <c r="I49" s="229">
        <v>198.836</v>
      </c>
      <c r="J49" s="230"/>
      <c r="K49" s="229"/>
      <c r="L49" s="230">
        <f t="shared" si="33"/>
        <v>205.586</v>
      </c>
      <c r="M49" s="389">
        <f>IF(ISERROR(F49/L49-1),"         /0",(F49/L49-1))</f>
        <v>0.13903670483398667</v>
      </c>
      <c r="N49" s="394">
        <v>42.678</v>
      </c>
      <c r="O49" s="229">
        <v>619.933</v>
      </c>
      <c r="P49" s="230"/>
      <c r="Q49" s="229"/>
      <c r="R49" s="230">
        <f t="shared" si="34"/>
        <v>662.611</v>
      </c>
      <c r="S49" s="409">
        <f t="shared" si="35"/>
        <v>0.004608223045825232</v>
      </c>
      <c r="T49" s="231">
        <v>14.706</v>
      </c>
      <c r="U49" s="229">
        <v>564.0840000000001</v>
      </c>
      <c r="V49" s="230"/>
      <c r="W49" s="229"/>
      <c r="X49" s="213">
        <f t="shared" si="36"/>
        <v>578.7900000000001</v>
      </c>
      <c r="Y49" s="228">
        <f t="shared" si="37"/>
        <v>0.1448210922787192</v>
      </c>
    </row>
    <row r="50" spans="1:25" ht="19.5" customHeight="1">
      <c r="A50" s="234" t="s">
        <v>189</v>
      </c>
      <c r="B50" s="231">
        <v>105.43799999999999</v>
      </c>
      <c r="C50" s="229">
        <v>122.84100000000001</v>
      </c>
      <c r="D50" s="230">
        <v>0</v>
      </c>
      <c r="E50" s="229">
        <v>0</v>
      </c>
      <c r="F50" s="230">
        <f t="shared" si="31"/>
        <v>228.279</v>
      </c>
      <c r="G50" s="232">
        <f t="shared" si="32"/>
        <v>0.004595120189651192</v>
      </c>
      <c r="H50" s="231"/>
      <c r="I50" s="229"/>
      <c r="J50" s="230"/>
      <c r="K50" s="229"/>
      <c r="L50" s="230">
        <f t="shared" si="33"/>
        <v>0</v>
      </c>
      <c r="M50" s="389" t="str">
        <f>IF(ISERROR(F50/L50-1),"         /0",(F50/L50-1))</f>
        <v>         /0</v>
      </c>
      <c r="N50" s="394">
        <v>336.557</v>
      </c>
      <c r="O50" s="229">
        <v>354.101</v>
      </c>
      <c r="P50" s="230"/>
      <c r="Q50" s="229"/>
      <c r="R50" s="230">
        <f t="shared" si="34"/>
        <v>690.658</v>
      </c>
      <c r="S50" s="409">
        <f t="shared" si="35"/>
        <v>0.0048032799219807154</v>
      </c>
      <c r="T50" s="231"/>
      <c r="U50" s="229"/>
      <c r="V50" s="230"/>
      <c r="W50" s="229"/>
      <c r="X50" s="213">
        <f t="shared" si="36"/>
        <v>0</v>
      </c>
      <c r="Y50" s="228" t="str">
        <f t="shared" si="37"/>
        <v>         /0</v>
      </c>
    </row>
    <row r="51" spans="1:25" ht="19.5" customHeight="1">
      <c r="A51" s="234" t="s">
        <v>197</v>
      </c>
      <c r="B51" s="231">
        <v>44.625</v>
      </c>
      <c r="C51" s="229">
        <v>39.276</v>
      </c>
      <c r="D51" s="230">
        <v>0</v>
      </c>
      <c r="E51" s="229">
        <v>0</v>
      </c>
      <c r="F51" s="230">
        <f t="shared" si="31"/>
        <v>83.90100000000001</v>
      </c>
      <c r="G51" s="232">
        <f t="shared" si="32"/>
        <v>0.0016888771154242163</v>
      </c>
      <c r="H51" s="231">
        <v>55.884</v>
      </c>
      <c r="I51" s="229">
        <v>56.053</v>
      </c>
      <c r="J51" s="230"/>
      <c r="K51" s="229"/>
      <c r="L51" s="230">
        <f t="shared" si="33"/>
        <v>111.937</v>
      </c>
      <c r="M51" s="389">
        <f t="shared" si="3"/>
        <v>-0.2504623136228413</v>
      </c>
      <c r="N51" s="394">
        <v>174.21500000000003</v>
      </c>
      <c r="O51" s="229">
        <v>102.719</v>
      </c>
      <c r="P51" s="230"/>
      <c r="Q51" s="229"/>
      <c r="R51" s="230">
        <f t="shared" si="34"/>
        <v>276.934</v>
      </c>
      <c r="S51" s="409">
        <f t="shared" si="35"/>
        <v>0.001925977143410787</v>
      </c>
      <c r="T51" s="231">
        <v>138.412</v>
      </c>
      <c r="U51" s="229">
        <v>157.38</v>
      </c>
      <c r="V51" s="230"/>
      <c r="W51" s="229"/>
      <c r="X51" s="213">
        <f t="shared" si="36"/>
        <v>295.79200000000003</v>
      </c>
      <c r="Y51" s="228">
        <f t="shared" si="37"/>
        <v>-0.06375425975009463</v>
      </c>
    </row>
    <row r="52" spans="1:25" ht="19.5" customHeight="1" thickBot="1">
      <c r="A52" s="234" t="s">
        <v>164</v>
      </c>
      <c r="B52" s="231">
        <v>51.238</v>
      </c>
      <c r="C52" s="229">
        <v>0.053</v>
      </c>
      <c r="D52" s="230">
        <v>0</v>
      </c>
      <c r="E52" s="229">
        <v>0</v>
      </c>
      <c r="F52" s="230">
        <f t="shared" si="31"/>
        <v>51.291</v>
      </c>
      <c r="G52" s="232">
        <f t="shared" si="32"/>
        <v>0.0010324572547076134</v>
      </c>
      <c r="H52" s="231">
        <v>1336.291</v>
      </c>
      <c r="I52" s="229">
        <v>36.04</v>
      </c>
      <c r="J52" s="230"/>
      <c r="K52" s="229"/>
      <c r="L52" s="230">
        <f t="shared" si="33"/>
        <v>1372.331</v>
      </c>
      <c r="M52" s="389">
        <f aca="true" t="shared" si="38" ref="M52:M76">IF(ISERROR(F52/L52-1),"         /0",(F52/L52-1))</f>
        <v>-0.9626249060904403</v>
      </c>
      <c r="N52" s="394">
        <v>281.504</v>
      </c>
      <c r="O52" s="229">
        <v>7.891</v>
      </c>
      <c r="P52" s="230">
        <v>0.5</v>
      </c>
      <c r="Q52" s="229">
        <v>0.125</v>
      </c>
      <c r="R52" s="230">
        <f t="shared" si="34"/>
        <v>290.02000000000004</v>
      </c>
      <c r="S52" s="409">
        <f t="shared" si="35"/>
        <v>0.0020169856035445145</v>
      </c>
      <c r="T52" s="231">
        <v>4028.2900000000004</v>
      </c>
      <c r="U52" s="229">
        <v>153.254</v>
      </c>
      <c r="V52" s="230"/>
      <c r="W52" s="229"/>
      <c r="X52" s="213">
        <f t="shared" si="36"/>
        <v>4181.544000000001</v>
      </c>
      <c r="Y52" s="228">
        <f t="shared" si="37"/>
        <v>-0.9306428438873297</v>
      </c>
    </row>
    <row r="53" spans="1:25" s="220" customFormat="1" ht="19.5" customHeight="1">
      <c r="A53" s="227" t="s">
        <v>54</v>
      </c>
      <c r="B53" s="224">
        <f>SUM(B54:B72)</f>
        <v>2820.0280000000007</v>
      </c>
      <c r="C53" s="223">
        <f>SUM(C54:C72)</f>
        <v>1868.5419999999997</v>
      </c>
      <c r="D53" s="222">
        <f>SUM(D54:D72)</f>
        <v>430.18399999999997</v>
      </c>
      <c r="E53" s="223">
        <f>SUM(E54:E72)</f>
        <v>200.711</v>
      </c>
      <c r="F53" s="222">
        <f t="shared" si="31"/>
        <v>5319.465000000001</v>
      </c>
      <c r="G53" s="225">
        <f t="shared" si="32"/>
        <v>0.10707765944148556</v>
      </c>
      <c r="H53" s="224">
        <f>SUM(H54:H72)</f>
        <v>3058.007</v>
      </c>
      <c r="I53" s="223">
        <f>SUM(I54:I72)</f>
        <v>2365.6510000000003</v>
      </c>
      <c r="J53" s="222">
        <f>SUM(J54:J72)</f>
        <v>57.253</v>
      </c>
      <c r="K53" s="223">
        <f>SUM(K54:K72)</f>
        <v>153.654</v>
      </c>
      <c r="L53" s="222">
        <f t="shared" si="33"/>
        <v>5634.5650000000005</v>
      </c>
      <c r="M53" s="387">
        <f t="shared" si="38"/>
        <v>-0.0559226843598396</v>
      </c>
      <c r="N53" s="392">
        <f>SUM(N54:N72)</f>
        <v>7938.074</v>
      </c>
      <c r="O53" s="223">
        <f>SUM(O54:O72)</f>
        <v>5114.42</v>
      </c>
      <c r="P53" s="222">
        <f>SUM(P54:P72)</f>
        <v>446.9</v>
      </c>
      <c r="Q53" s="223">
        <f>SUM(Q54:Q72)</f>
        <v>205.061</v>
      </c>
      <c r="R53" s="222">
        <f t="shared" si="34"/>
        <v>13704.454999999998</v>
      </c>
      <c r="S53" s="407">
        <f t="shared" si="35"/>
        <v>0.09530959395704997</v>
      </c>
      <c r="T53" s="224">
        <f>SUM(T54:T72)</f>
        <v>7637.598999999998</v>
      </c>
      <c r="U53" s="223">
        <f>SUM(U54:U72)</f>
        <v>5787.643000000001</v>
      </c>
      <c r="V53" s="222">
        <f>SUM(V54:V72)</f>
        <v>157.976</v>
      </c>
      <c r="W53" s="223">
        <f>SUM(W54:W72)</f>
        <v>294.119</v>
      </c>
      <c r="X53" s="222">
        <f t="shared" si="36"/>
        <v>13877.337</v>
      </c>
      <c r="Y53" s="221">
        <f t="shared" si="37"/>
        <v>-0.012457865655348788</v>
      </c>
    </row>
    <row r="54" spans="1:25" s="204" customFormat="1" ht="19.5" customHeight="1">
      <c r="A54" s="219" t="s">
        <v>168</v>
      </c>
      <c r="B54" s="217">
        <v>179.375</v>
      </c>
      <c r="C54" s="214">
        <v>369.332</v>
      </c>
      <c r="D54" s="213">
        <v>240.041</v>
      </c>
      <c r="E54" s="214">
        <v>200.711</v>
      </c>
      <c r="F54" s="213">
        <f t="shared" si="31"/>
        <v>989.4590000000001</v>
      </c>
      <c r="G54" s="216">
        <f t="shared" si="32"/>
        <v>0.019917219839459953</v>
      </c>
      <c r="H54" s="217">
        <v>303.234</v>
      </c>
      <c r="I54" s="214">
        <v>479.926</v>
      </c>
      <c r="J54" s="213"/>
      <c r="K54" s="214"/>
      <c r="L54" s="213">
        <f t="shared" si="33"/>
        <v>783.16</v>
      </c>
      <c r="M54" s="388">
        <f t="shared" si="38"/>
        <v>0.2634187139281885</v>
      </c>
      <c r="N54" s="393">
        <v>420.923</v>
      </c>
      <c r="O54" s="214">
        <v>891.34</v>
      </c>
      <c r="P54" s="213">
        <v>240.041</v>
      </c>
      <c r="Q54" s="214">
        <v>200.711</v>
      </c>
      <c r="R54" s="213">
        <f t="shared" si="34"/>
        <v>1753.0149999999999</v>
      </c>
      <c r="S54" s="408">
        <f t="shared" si="35"/>
        <v>0.012191593744561016</v>
      </c>
      <c r="T54" s="217">
        <v>747.312</v>
      </c>
      <c r="U54" s="214">
        <v>1193.672</v>
      </c>
      <c r="V54" s="213"/>
      <c r="W54" s="214"/>
      <c r="X54" s="213">
        <f t="shared" si="36"/>
        <v>1940.984</v>
      </c>
      <c r="Y54" s="212">
        <f t="shared" si="37"/>
        <v>-0.09684211719416547</v>
      </c>
    </row>
    <row r="55" spans="1:25" s="204" customFormat="1" ht="19.5" customHeight="1">
      <c r="A55" s="219" t="s">
        <v>212</v>
      </c>
      <c r="B55" s="217">
        <v>447.807</v>
      </c>
      <c r="C55" s="214">
        <v>323.981</v>
      </c>
      <c r="D55" s="213">
        <v>0</v>
      </c>
      <c r="E55" s="214">
        <v>0</v>
      </c>
      <c r="F55" s="213">
        <f t="shared" si="31"/>
        <v>771.788</v>
      </c>
      <c r="G55" s="216">
        <f t="shared" si="32"/>
        <v>0.015535632366229544</v>
      </c>
      <c r="H55" s="217"/>
      <c r="I55" s="214"/>
      <c r="J55" s="213"/>
      <c r="K55" s="214"/>
      <c r="L55" s="213">
        <f t="shared" si="33"/>
        <v>0</v>
      </c>
      <c r="M55" s="388" t="str">
        <f t="shared" si="38"/>
        <v>         /0</v>
      </c>
      <c r="N55" s="393">
        <v>1200.5880000000002</v>
      </c>
      <c r="O55" s="214">
        <v>741.527</v>
      </c>
      <c r="P55" s="213"/>
      <c r="Q55" s="214"/>
      <c r="R55" s="213">
        <f t="shared" si="34"/>
        <v>1942.1150000000002</v>
      </c>
      <c r="S55" s="408">
        <f t="shared" si="35"/>
        <v>0.013506716762388299</v>
      </c>
      <c r="T55" s="217">
        <v>336.978</v>
      </c>
      <c r="U55" s="214">
        <v>266.246</v>
      </c>
      <c r="V55" s="213"/>
      <c r="W55" s="214"/>
      <c r="X55" s="213">
        <f t="shared" si="36"/>
        <v>603.2239999999999</v>
      </c>
      <c r="Y55" s="212">
        <f t="shared" si="37"/>
        <v>2.219558571940109</v>
      </c>
    </row>
    <row r="56" spans="1:25" s="204" customFormat="1" ht="19.5" customHeight="1">
      <c r="A56" s="219" t="s">
        <v>154</v>
      </c>
      <c r="B56" s="217">
        <v>426.024</v>
      </c>
      <c r="C56" s="214">
        <v>152.69</v>
      </c>
      <c r="D56" s="213">
        <v>0</v>
      </c>
      <c r="E56" s="214">
        <v>0</v>
      </c>
      <c r="F56" s="213">
        <f t="shared" si="31"/>
        <v>578.7139999999999</v>
      </c>
      <c r="G56" s="216">
        <f t="shared" si="32"/>
        <v>0.011649167840378657</v>
      </c>
      <c r="H56" s="217">
        <v>345.33</v>
      </c>
      <c r="I56" s="214">
        <v>125.33</v>
      </c>
      <c r="J56" s="213"/>
      <c r="K56" s="214"/>
      <c r="L56" s="213">
        <f t="shared" si="33"/>
        <v>470.65999999999997</v>
      </c>
      <c r="M56" s="388">
        <f t="shared" si="38"/>
        <v>0.22957973908978868</v>
      </c>
      <c r="N56" s="393">
        <v>1189.91</v>
      </c>
      <c r="O56" s="214">
        <v>419.66200000000003</v>
      </c>
      <c r="P56" s="213"/>
      <c r="Q56" s="214"/>
      <c r="R56" s="213">
        <f t="shared" si="34"/>
        <v>1609.5720000000001</v>
      </c>
      <c r="S56" s="408">
        <f t="shared" si="35"/>
        <v>0.011193998868589582</v>
      </c>
      <c r="T56" s="217">
        <v>698.4920000000001</v>
      </c>
      <c r="U56" s="214">
        <v>321.28499999999997</v>
      </c>
      <c r="V56" s="213"/>
      <c r="W56" s="214"/>
      <c r="X56" s="213">
        <f t="shared" si="36"/>
        <v>1019.777</v>
      </c>
      <c r="Y56" s="212">
        <f t="shared" si="37"/>
        <v>0.5783568368378578</v>
      </c>
    </row>
    <row r="57" spans="1:25" s="204" customFormat="1" ht="19.5" customHeight="1">
      <c r="A57" s="219" t="s">
        <v>165</v>
      </c>
      <c r="B57" s="217">
        <v>328.422</v>
      </c>
      <c r="C57" s="214">
        <v>203.00300000000001</v>
      </c>
      <c r="D57" s="213">
        <v>0</v>
      </c>
      <c r="E57" s="214">
        <v>0</v>
      </c>
      <c r="F57" s="213">
        <f t="shared" si="31"/>
        <v>531.4250000000001</v>
      </c>
      <c r="G57" s="216">
        <f t="shared" si="32"/>
        <v>0.0106972684600221</v>
      </c>
      <c r="H57" s="217">
        <v>564.039</v>
      </c>
      <c r="I57" s="214">
        <v>482.362</v>
      </c>
      <c r="J57" s="213"/>
      <c r="K57" s="214"/>
      <c r="L57" s="213">
        <f t="shared" si="33"/>
        <v>1046.401</v>
      </c>
      <c r="M57" s="388">
        <f t="shared" si="38"/>
        <v>-0.4921402024654028</v>
      </c>
      <c r="N57" s="393">
        <v>912.6030000000001</v>
      </c>
      <c r="O57" s="214">
        <v>552.1800000000001</v>
      </c>
      <c r="P57" s="213"/>
      <c r="Q57" s="214"/>
      <c r="R57" s="213">
        <f t="shared" si="34"/>
        <v>1464.7830000000001</v>
      </c>
      <c r="S57" s="408">
        <f t="shared" si="35"/>
        <v>0.010187043042951328</v>
      </c>
      <c r="T57" s="217">
        <v>1442.62</v>
      </c>
      <c r="U57" s="214">
        <v>1132.413</v>
      </c>
      <c r="V57" s="213"/>
      <c r="W57" s="214"/>
      <c r="X57" s="213">
        <f t="shared" si="36"/>
        <v>2575.033</v>
      </c>
      <c r="Y57" s="212">
        <f t="shared" si="37"/>
        <v>-0.43115952300417115</v>
      </c>
    </row>
    <row r="58" spans="1:25" s="204" customFormat="1" ht="19.5" customHeight="1">
      <c r="A58" s="219" t="s">
        <v>215</v>
      </c>
      <c r="B58" s="217">
        <v>170.525</v>
      </c>
      <c r="C58" s="214">
        <v>226.538</v>
      </c>
      <c r="D58" s="213">
        <v>0</v>
      </c>
      <c r="E58" s="214">
        <v>0</v>
      </c>
      <c r="F58" s="213">
        <f t="shared" si="31"/>
        <v>397.063</v>
      </c>
      <c r="G58" s="216">
        <f t="shared" si="32"/>
        <v>0.007992641495115499</v>
      </c>
      <c r="H58" s="217">
        <v>270.245</v>
      </c>
      <c r="I58" s="214">
        <v>123.173</v>
      </c>
      <c r="J58" s="213"/>
      <c r="K58" s="214"/>
      <c r="L58" s="213">
        <f t="shared" si="33"/>
        <v>393.418</v>
      </c>
      <c r="M58" s="388">
        <f t="shared" si="38"/>
        <v>0.009264954831756489</v>
      </c>
      <c r="N58" s="393">
        <v>627.121</v>
      </c>
      <c r="O58" s="214">
        <v>637.669</v>
      </c>
      <c r="P58" s="213"/>
      <c r="Q58" s="214"/>
      <c r="R58" s="213">
        <f t="shared" si="34"/>
        <v>1264.79</v>
      </c>
      <c r="S58" s="408">
        <f t="shared" si="35"/>
        <v>0.008796163097396958</v>
      </c>
      <c r="T58" s="217">
        <v>722.106</v>
      </c>
      <c r="U58" s="214">
        <v>509.702</v>
      </c>
      <c r="V58" s="213"/>
      <c r="W58" s="214"/>
      <c r="X58" s="213">
        <f t="shared" si="36"/>
        <v>1231.808</v>
      </c>
      <c r="Y58" s="212">
        <f t="shared" si="37"/>
        <v>0.026775276666493486</v>
      </c>
    </row>
    <row r="59" spans="1:25" s="204" customFormat="1" ht="19.5" customHeight="1">
      <c r="A59" s="219" t="s">
        <v>149</v>
      </c>
      <c r="B59" s="217">
        <v>273.365</v>
      </c>
      <c r="C59" s="214">
        <v>86.484</v>
      </c>
      <c r="D59" s="213">
        <v>0</v>
      </c>
      <c r="E59" s="214">
        <v>0</v>
      </c>
      <c r="F59" s="213">
        <f aca="true" t="shared" si="39" ref="F59:F66">SUM(B59:E59)</f>
        <v>359.849</v>
      </c>
      <c r="G59" s="216">
        <f aca="true" t="shared" si="40" ref="G59:G66">F59/$F$9</f>
        <v>0.007243545858908579</v>
      </c>
      <c r="H59" s="217">
        <v>376.956</v>
      </c>
      <c r="I59" s="214">
        <v>229.41900000000004</v>
      </c>
      <c r="J59" s="213">
        <v>1.924</v>
      </c>
      <c r="K59" s="214">
        <v>0</v>
      </c>
      <c r="L59" s="213">
        <f aca="true" t="shared" si="41" ref="L59:L66">SUM(H59:K59)</f>
        <v>608.299</v>
      </c>
      <c r="M59" s="388">
        <f aca="true" t="shared" si="42" ref="M59:M66">IF(ISERROR(F59/L59-1),"         /0",(F59/L59-1))</f>
        <v>-0.40843401024824966</v>
      </c>
      <c r="N59" s="393">
        <v>860.061</v>
      </c>
      <c r="O59" s="214">
        <v>292.5049999999999</v>
      </c>
      <c r="P59" s="213">
        <v>3.316</v>
      </c>
      <c r="Q59" s="214">
        <v>0</v>
      </c>
      <c r="R59" s="213">
        <f aca="true" t="shared" si="43" ref="R59:R66">SUM(N59:Q59)</f>
        <v>1155.8819999999998</v>
      </c>
      <c r="S59" s="408">
        <f aca="true" t="shared" si="44" ref="S59:S66">R59/$R$9</f>
        <v>0.008038746822275152</v>
      </c>
      <c r="T59" s="217">
        <v>747.673</v>
      </c>
      <c r="U59" s="214">
        <v>397.115</v>
      </c>
      <c r="V59" s="213">
        <v>4.216</v>
      </c>
      <c r="W59" s="214">
        <v>0</v>
      </c>
      <c r="X59" s="213">
        <f aca="true" t="shared" si="45" ref="X59:X66">SUM(T59:W59)</f>
        <v>1149.004</v>
      </c>
      <c r="Y59" s="212">
        <f aca="true" t="shared" si="46" ref="Y59:Y66">IF(ISERROR(R59/X59-1),"         /0",IF(R59/X59&gt;5,"  *  ",(R59/X59-1)))</f>
        <v>0.0059860540085150404</v>
      </c>
    </row>
    <row r="60" spans="1:25" s="204" customFormat="1" ht="19.5" customHeight="1">
      <c r="A60" s="219" t="s">
        <v>213</v>
      </c>
      <c r="B60" s="217">
        <v>344.496</v>
      </c>
      <c r="C60" s="214">
        <v>0</v>
      </c>
      <c r="D60" s="213">
        <v>0</v>
      </c>
      <c r="E60" s="214">
        <v>0</v>
      </c>
      <c r="F60" s="213">
        <f t="shared" si="39"/>
        <v>344.496</v>
      </c>
      <c r="G60" s="216">
        <f t="shared" si="40"/>
        <v>0.0069344991210495786</v>
      </c>
      <c r="H60" s="217">
        <v>363.934</v>
      </c>
      <c r="I60" s="214"/>
      <c r="J60" s="213"/>
      <c r="K60" s="214"/>
      <c r="L60" s="213">
        <f t="shared" si="41"/>
        <v>363.934</v>
      </c>
      <c r="M60" s="388">
        <f t="shared" si="42"/>
        <v>-0.05341078327389048</v>
      </c>
      <c r="N60" s="393">
        <v>825.932</v>
      </c>
      <c r="O60" s="214"/>
      <c r="P60" s="213"/>
      <c r="Q60" s="214"/>
      <c r="R60" s="213">
        <f t="shared" si="43"/>
        <v>825.932</v>
      </c>
      <c r="S60" s="408">
        <f t="shared" si="44"/>
        <v>0.005744062318139189</v>
      </c>
      <c r="T60" s="217">
        <v>944.4370000000001</v>
      </c>
      <c r="U60" s="214"/>
      <c r="V60" s="213"/>
      <c r="W60" s="214"/>
      <c r="X60" s="213">
        <f t="shared" si="45"/>
        <v>944.4370000000001</v>
      </c>
      <c r="Y60" s="212">
        <f t="shared" si="46"/>
        <v>-0.12547687140592767</v>
      </c>
    </row>
    <row r="61" spans="1:25" s="204" customFormat="1" ht="19.5" customHeight="1">
      <c r="A61" s="219" t="s">
        <v>166</v>
      </c>
      <c r="B61" s="217">
        <v>255.926</v>
      </c>
      <c r="C61" s="214">
        <v>67.045</v>
      </c>
      <c r="D61" s="213">
        <v>0</v>
      </c>
      <c r="E61" s="214">
        <v>0</v>
      </c>
      <c r="F61" s="213">
        <f>SUM(B61:E61)</f>
        <v>322.971</v>
      </c>
      <c r="G61" s="216">
        <f>F61/$F$9</f>
        <v>0.006501213702407296</v>
      </c>
      <c r="H61" s="217">
        <v>558.58</v>
      </c>
      <c r="I61" s="214">
        <v>451.477</v>
      </c>
      <c r="J61" s="213"/>
      <c r="K61" s="214"/>
      <c r="L61" s="213">
        <f>SUM(H61:K61)</f>
        <v>1010.057</v>
      </c>
      <c r="M61" s="388">
        <f>IF(ISERROR(F61/L61-1),"         /0",(F61/L61-1))</f>
        <v>-0.680244778264989</v>
      </c>
      <c r="N61" s="393">
        <v>803.181</v>
      </c>
      <c r="O61" s="214">
        <v>237.473</v>
      </c>
      <c r="P61" s="213"/>
      <c r="Q61" s="214"/>
      <c r="R61" s="213">
        <f>SUM(N61:Q61)</f>
        <v>1040.654</v>
      </c>
      <c r="S61" s="408">
        <f>R61/$R$9</f>
        <v>0.007237377202506767</v>
      </c>
      <c r="T61" s="217">
        <v>1192.089</v>
      </c>
      <c r="U61" s="214">
        <v>911.924</v>
      </c>
      <c r="V61" s="213"/>
      <c r="W61" s="214"/>
      <c r="X61" s="213">
        <f>SUM(T61:W61)</f>
        <v>2104.013</v>
      </c>
      <c r="Y61" s="212">
        <f>IF(ISERROR(R61/X61-1),"         /0",IF(R61/X61&gt;5,"  *  ",(R61/X61-1)))</f>
        <v>-0.5053956415668535</v>
      </c>
    </row>
    <row r="62" spans="1:25" s="204" customFormat="1" ht="19.5" customHeight="1">
      <c r="A62" s="219" t="s">
        <v>207</v>
      </c>
      <c r="B62" s="217">
        <v>21.871</v>
      </c>
      <c r="C62" s="214">
        <v>227.96800000000002</v>
      </c>
      <c r="D62" s="213">
        <v>0</v>
      </c>
      <c r="E62" s="214">
        <v>0</v>
      </c>
      <c r="F62" s="213">
        <f>SUM(B62:E62)</f>
        <v>249.83900000000003</v>
      </c>
      <c r="G62" s="216">
        <f>F62/$F$9</f>
        <v>0.00502911013742948</v>
      </c>
      <c r="H62" s="217"/>
      <c r="I62" s="214">
        <v>348.475</v>
      </c>
      <c r="J62" s="213"/>
      <c r="K62" s="214"/>
      <c r="L62" s="213">
        <f>SUM(H62:K62)</f>
        <v>348.475</v>
      </c>
      <c r="M62" s="388">
        <f>IF(ISERROR(F62/L62-1),"         /0",(F62/L62-1))</f>
        <v>-0.2830504340340053</v>
      </c>
      <c r="N62" s="393">
        <v>21.871</v>
      </c>
      <c r="O62" s="214">
        <v>660.186</v>
      </c>
      <c r="P62" s="213"/>
      <c r="Q62" s="214"/>
      <c r="R62" s="213">
        <f>SUM(N62:Q62)</f>
        <v>682.057</v>
      </c>
      <c r="S62" s="408">
        <f>R62/$R$9</f>
        <v>0.0047434630363311515</v>
      </c>
      <c r="T62" s="217"/>
      <c r="U62" s="214">
        <v>727.546</v>
      </c>
      <c r="V62" s="213"/>
      <c r="W62" s="214"/>
      <c r="X62" s="213">
        <f>SUM(T62:W62)</f>
        <v>727.546</v>
      </c>
      <c r="Y62" s="212">
        <f>IF(ISERROR(R62/X62-1),"         /0",IF(R62/X62&gt;5,"  *  ",(R62/X62-1)))</f>
        <v>-0.06252388165146949</v>
      </c>
    </row>
    <row r="63" spans="1:25" s="204" customFormat="1" ht="19.5" customHeight="1">
      <c r="A63" s="219" t="s">
        <v>178</v>
      </c>
      <c r="B63" s="217">
        <v>128.375</v>
      </c>
      <c r="C63" s="214">
        <v>33.655</v>
      </c>
      <c r="D63" s="213">
        <v>0</v>
      </c>
      <c r="E63" s="214">
        <v>0</v>
      </c>
      <c r="F63" s="213">
        <f t="shared" si="39"/>
        <v>162.03</v>
      </c>
      <c r="G63" s="216">
        <f t="shared" si="40"/>
        <v>0.003261567311619477</v>
      </c>
      <c r="H63" s="217">
        <v>103.739</v>
      </c>
      <c r="I63" s="214">
        <v>35.829</v>
      </c>
      <c r="J63" s="213"/>
      <c r="K63" s="214"/>
      <c r="L63" s="213">
        <f t="shared" si="41"/>
        <v>139.568</v>
      </c>
      <c r="M63" s="388">
        <f t="shared" si="42"/>
        <v>0.1609394703656999</v>
      </c>
      <c r="N63" s="393">
        <v>326.644</v>
      </c>
      <c r="O63" s="214">
        <v>79.44599999999998</v>
      </c>
      <c r="P63" s="213"/>
      <c r="Q63" s="214"/>
      <c r="R63" s="213">
        <f t="shared" si="43"/>
        <v>406.09</v>
      </c>
      <c r="S63" s="408">
        <f t="shared" si="44"/>
        <v>0.002824211032837017</v>
      </c>
      <c r="T63" s="217">
        <v>267.047</v>
      </c>
      <c r="U63" s="214">
        <v>116.67399999999999</v>
      </c>
      <c r="V63" s="213"/>
      <c r="W63" s="214">
        <v>0.025</v>
      </c>
      <c r="X63" s="213">
        <f t="shared" si="45"/>
        <v>383.746</v>
      </c>
      <c r="Y63" s="212">
        <f t="shared" si="46"/>
        <v>0.05822601408223149</v>
      </c>
    </row>
    <row r="64" spans="1:25" s="204" customFormat="1" ht="19.5" customHeight="1">
      <c r="A64" s="219" t="s">
        <v>209</v>
      </c>
      <c r="B64" s="217">
        <v>0</v>
      </c>
      <c r="C64" s="214">
        <v>0</v>
      </c>
      <c r="D64" s="213">
        <v>104.143</v>
      </c>
      <c r="E64" s="214">
        <v>0</v>
      </c>
      <c r="F64" s="213">
        <f>SUM(B64:E64)</f>
        <v>104.143</v>
      </c>
      <c r="G64" s="216">
        <f>F64/$F$9</f>
        <v>0.0020963365088809923</v>
      </c>
      <c r="H64" s="217"/>
      <c r="I64" s="214"/>
      <c r="J64" s="213"/>
      <c r="K64" s="214"/>
      <c r="L64" s="213">
        <f>SUM(H64:K64)</f>
        <v>0</v>
      </c>
      <c r="M64" s="388" t="str">
        <f>IF(ISERROR(F64/L64-1),"         /0",(F64/L64-1))</f>
        <v>         /0</v>
      </c>
      <c r="N64" s="393"/>
      <c r="O64" s="214"/>
      <c r="P64" s="213">
        <v>104.143</v>
      </c>
      <c r="Q64" s="214"/>
      <c r="R64" s="213">
        <f>SUM(N64:Q64)</f>
        <v>104.143</v>
      </c>
      <c r="S64" s="408">
        <f>R64/$R$9</f>
        <v>0.0007242774005583626</v>
      </c>
      <c r="T64" s="217"/>
      <c r="U64" s="214"/>
      <c r="V64" s="213"/>
      <c r="W64" s="214"/>
      <c r="X64" s="213">
        <f>SUM(T64:W64)</f>
        <v>0</v>
      </c>
      <c r="Y64" s="212" t="str">
        <f>IF(ISERROR(R64/X64-1),"         /0",IF(R64/X64&gt;5,"  *  ",(R64/X64-1)))</f>
        <v>         /0</v>
      </c>
    </row>
    <row r="65" spans="1:25" s="204" customFormat="1" ht="19.5" customHeight="1">
      <c r="A65" s="219" t="s">
        <v>218</v>
      </c>
      <c r="B65" s="217">
        <v>45.747</v>
      </c>
      <c r="C65" s="214">
        <v>53.859</v>
      </c>
      <c r="D65" s="213">
        <v>0</v>
      </c>
      <c r="E65" s="214">
        <v>0</v>
      </c>
      <c r="F65" s="213">
        <f t="shared" si="39"/>
        <v>99.606</v>
      </c>
      <c r="G65" s="216">
        <f t="shared" si="40"/>
        <v>0.002005009403451025</v>
      </c>
      <c r="H65" s="217"/>
      <c r="I65" s="214"/>
      <c r="J65" s="213">
        <v>53.729</v>
      </c>
      <c r="K65" s="214">
        <v>90.675</v>
      </c>
      <c r="L65" s="213">
        <f t="shared" si="41"/>
        <v>144.404</v>
      </c>
      <c r="M65" s="388">
        <f t="shared" si="42"/>
        <v>-0.3102268635217861</v>
      </c>
      <c r="N65" s="393">
        <v>173.10199999999998</v>
      </c>
      <c r="O65" s="214">
        <v>186.94000000000003</v>
      </c>
      <c r="P65" s="213"/>
      <c r="Q65" s="214"/>
      <c r="R65" s="213">
        <f t="shared" si="43"/>
        <v>360.04200000000003</v>
      </c>
      <c r="S65" s="408">
        <f t="shared" si="44"/>
        <v>0.002503963625513323</v>
      </c>
      <c r="T65" s="217"/>
      <c r="U65" s="214"/>
      <c r="V65" s="213">
        <v>150.606</v>
      </c>
      <c r="W65" s="214">
        <v>131.757</v>
      </c>
      <c r="X65" s="213">
        <f t="shared" si="45"/>
        <v>282.363</v>
      </c>
      <c r="Y65" s="212">
        <f t="shared" si="46"/>
        <v>0.2751033244440668</v>
      </c>
    </row>
    <row r="66" spans="1:25" s="204" customFormat="1" ht="19.5" customHeight="1">
      <c r="A66" s="219" t="s">
        <v>182</v>
      </c>
      <c r="B66" s="217">
        <v>66.679</v>
      </c>
      <c r="C66" s="214">
        <v>15.901</v>
      </c>
      <c r="D66" s="213">
        <v>0</v>
      </c>
      <c r="E66" s="214">
        <v>0</v>
      </c>
      <c r="F66" s="213">
        <f t="shared" si="39"/>
        <v>82.58</v>
      </c>
      <c r="G66" s="216">
        <f t="shared" si="40"/>
        <v>0.0016622861728910474</v>
      </c>
      <c r="H66" s="217">
        <v>33.199</v>
      </c>
      <c r="I66" s="214">
        <v>13.283000000000001</v>
      </c>
      <c r="J66" s="213"/>
      <c r="K66" s="214"/>
      <c r="L66" s="213">
        <f t="shared" si="41"/>
        <v>46.482</v>
      </c>
      <c r="M66" s="388">
        <f t="shared" si="42"/>
        <v>0.7766016952798933</v>
      </c>
      <c r="N66" s="393">
        <v>191.142</v>
      </c>
      <c r="O66" s="214">
        <v>77.879</v>
      </c>
      <c r="P66" s="213"/>
      <c r="Q66" s="214"/>
      <c r="R66" s="213">
        <f t="shared" si="43"/>
        <v>269.021</v>
      </c>
      <c r="S66" s="408">
        <f t="shared" si="44"/>
        <v>0.0018709450522417376</v>
      </c>
      <c r="T66" s="217">
        <v>128.53799999999998</v>
      </c>
      <c r="U66" s="214">
        <v>32.448</v>
      </c>
      <c r="V66" s="213"/>
      <c r="W66" s="214"/>
      <c r="X66" s="213">
        <f t="shared" si="45"/>
        <v>160.986</v>
      </c>
      <c r="Y66" s="212">
        <f t="shared" si="46"/>
        <v>0.6710831997813476</v>
      </c>
    </row>
    <row r="67" spans="1:25" s="204" customFormat="1" ht="19.5" customHeight="1">
      <c r="A67" s="219" t="s">
        <v>171</v>
      </c>
      <c r="B67" s="217">
        <v>42.3</v>
      </c>
      <c r="C67" s="214">
        <v>26.917</v>
      </c>
      <c r="D67" s="213">
        <v>0</v>
      </c>
      <c r="E67" s="214">
        <v>0</v>
      </c>
      <c r="F67" s="213">
        <f aca="true" t="shared" si="47" ref="F67:F76">SUM(B67:E67)</f>
        <v>69.217</v>
      </c>
      <c r="G67" s="216">
        <f aca="true" t="shared" si="48" ref="G67:G76">F67/$F$9</f>
        <v>0.0013932969487648295</v>
      </c>
      <c r="H67" s="217">
        <v>20.613</v>
      </c>
      <c r="I67" s="214">
        <v>31.952</v>
      </c>
      <c r="J67" s="213"/>
      <c r="K67" s="214"/>
      <c r="L67" s="213">
        <f aca="true" t="shared" si="49" ref="L67:L76">SUM(H67:K67)</f>
        <v>52.565</v>
      </c>
      <c r="M67" s="388">
        <f t="shared" si="38"/>
        <v>0.3167887377532579</v>
      </c>
      <c r="N67" s="393">
        <v>76.19200000000001</v>
      </c>
      <c r="O67" s="214">
        <v>51.515</v>
      </c>
      <c r="P67" s="213"/>
      <c r="Q67" s="214"/>
      <c r="R67" s="213">
        <f aca="true" t="shared" si="50" ref="R67:R76">SUM(N67:Q67)</f>
        <v>127.70700000000001</v>
      </c>
      <c r="S67" s="408">
        <f aca="true" t="shared" si="51" ref="S67:S76">R67/$R$9</f>
        <v>0.0008881566115159619</v>
      </c>
      <c r="T67" s="217">
        <v>61.096999999999994</v>
      </c>
      <c r="U67" s="214">
        <v>73.66799999999999</v>
      </c>
      <c r="V67" s="213"/>
      <c r="W67" s="214"/>
      <c r="X67" s="213">
        <f aca="true" t="shared" si="52" ref="X67:X76">SUM(T67:W67)</f>
        <v>134.765</v>
      </c>
      <c r="Y67" s="212">
        <f aca="true" t="shared" si="53" ref="Y67:Y76">IF(ISERROR(R67/X67-1),"         /0",IF(R67/X67&gt;5,"  *  ",(R67/X67-1)))</f>
        <v>-0.052372648684747336</v>
      </c>
    </row>
    <row r="68" spans="1:25" s="204" customFormat="1" ht="19.5" customHeight="1">
      <c r="A68" s="219" t="s">
        <v>187</v>
      </c>
      <c r="B68" s="217">
        <v>47.108</v>
      </c>
      <c r="C68" s="214">
        <v>14.96</v>
      </c>
      <c r="D68" s="213">
        <v>0</v>
      </c>
      <c r="E68" s="214">
        <v>0</v>
      </c>
      <c r="F68" s="213">
        <f t="shared" si="47"/>
        <v>62.068</v>
      </c>
      <c r="G68" s="216">
        <f t="shared" si="48"/>
        <v>0.0012493918403850997</v>
      </c>
      <c r="H68" s="217">
        <v>43.029</v>
      </c>
      <c r="I68" s="214">
        <v>26.266</v>
      </c>
      <c r="J68" s="213">
        <v>0</v>
      </c>
      <c r="K68" s="214">
        <v>0</v>
      </c>
      <c r="L68" s="213">
        <f t="shared" si="49"/>
        <v>69.295</v>
      </c>
      <c r="M68" s="388">
        <f t="shared" si="38"/>
        <v>-0.10429323905043664</v>
      </c>
      <c r="N68" s="393">
        <v>164.603</v>
      </c>
      <c r="O68" s="214">
        <v>37.192</v>
      </c>
      <c r="P68" s="213">
        <v>0</v>
      </c>
      <c r="Q68" s="214"/>
      <c r="R68" s="213">
        <f t="shared" si="50"/>
        <v>201.79500000000002</v>
      </c>
      <c r="S68" s="408">
        <f t="shared" si="51"/>
        <v>0.0014034122124931565</v>
      </c>
      <c r="T68" s="217">
        <v>127.607</v>
      </c>
      <c r="U68" s="214">
        <v>75.011</v>
      </c>
      <c r="V68" s="213">
        <v>0</v>
      </c>
      <c r="W68" s="214">
        <v>0</v>
      </c>
      <c r="X68" s="213">
        <f t="shared" si="52"/>
        <v>202.618</v>
      </c>
      <c r="Y68" s="212">
        <f t="shared" si="53"/>
        <v>-0.004061830636962083</v>
      </c>
    </row>
    <row r="69" spans="1:25" s="204" customFormat="1" ht="19.5" customHeight="1">
      <c r="A69" s="219" t="s">
        <v>219</v>
      </c>
      <c r="B69" s="217">
        <v>0</v>
      </c>
      <c r="C69" s="214">
        <v>0</v>
      </c>
      <c r="D69" s="213">
        <v>59.5</v>
      </c>
      <c r="E69" s="214">
        <v>0</v>
      </c>
      <c r="F69" s="213">
        <f t="shared" si="47"/>
        <v>59.5</v>
      </c>
      <c r="G69" s="216">
        <f t="shared" si="48"/>
        <v>0.0011976995312063129</v>
      </c>
      <c r="H69" s="217"/>
      <c r="I69" s="214"/>
      <c r="J69" s="213"/>
      <c r="K69" s="214"/>
      <c r="L69" s="213">
        <f t="shared" si="49"/>
        <v>0</v>
      </c>
      <c r="M69" s="388" t="str">
        <f t="shared" si="38"/>
        <v>         /0</v>
      </c>
      <c r="N69" s="393"/>
      <c r="O69" s="214"/>
      <c r="P69" s="213">
        <v>59.5</v>
      </c>
      <c r="Q69" s="214"/>
      <c r="R69" s="213">
        <f t="shared" si="50"/>
        <v>59.5</v>
      </c>
      <c r="S69" s="408">
        <f t="shared" si="51"/>
        <v>0.0004138012668467643</v>
      </c>
      <c r="T69" s="217"/>
      <c r="U69" s="214"/>
      <c r="V69" s="213"/>
      <c r="W69" s="214"/>
      <c r="X69" s="213">
        <f t="shared" si="52"/>
        <v>0</v>
      </c>
      <c r="Y69" s="212" t="str">
        <f t="shared" si="53"/>
        <v>         /0</v>
      </c>
    </row>
    <row r="70" spans="1:25" s="204" customFormat="1" ht="19.5" customHeight="1">
      <c r="A70" s="219" t="s">
        <v>211</v>
      </c>
      <c r="B70" s="217">
        <v>0</v>
      </c>
      <c r="C70" s="214">
        <v>52.11</v>
      </c>
      <c r="D70" s="213">
        <v>0</v>
      </c>
      <c r="E70" s="214">
        <v>0</v>
      </c>
      <c r="F70" s="213">
        <f t="shared" si="47"/>
        <v>52.11</v>
      </c>
      <c r="G70" s="216">
        <f t="shared" si="48"/>
        <v>0.0010489432364901002</v>
      </c>
      <c r="H70" s="217"/>
      <c r="I70" s="214"/>
      <c r="J70" s="213"/>
      <c r="K70" s="214"/>
      <c r="L70" s="213">
        <f t="shared" si="49"/>
        <v>0</v>
      </c>
      <c r="M70" s="388" t="str">
        <f t="shared" si="38"/>
        <v>         /0</v>
      </c>
      <c r="N70" s="393"/>
      <c r="O70" s="214">
        <v>201.755</v>
      </c>
      <c r="P70" s="213"/>
      <c r="Q70" s="214"/>
      <c r="R70" s="213">
        <f t="shared" si="50"/>
        <v>201.755</v>
      </c>
      <c r="S70" s="408">
        <f t="shared" si="51"/>
        <v>0.001403134026767545</v>
      </c>
      <c r="T70" s="217"/>
      <c r="U70" s="214"/>
      <c r="V70" s="213"/>
      <c r="W70" s="214"/>
      <c r="X70" s="213">
        <f t="shared" si="52"/>
        <v>0</v>
      </c>
      <c r="Y70" s="212" t="str">
        <f t="shared" si="53"/>
        <v>         /0</v>
      </c>
    </row>
    <row r="71" spans="1:25" s="204" customFormat="1" ht="19.5" customHeight="1">
      <c r="A71" s="219" t="s">
        <v>183</v>
      </c>
      <c r="B71" s="217">
        <v>37.867</v>
      </c>
      <c r="C71" s="214">
        <v>14.099</v>
      </c>
      <c r="D71" s="213">
        <v>0</v>
      </c>
      <c r="E71" s="214">
        <v>0</v>
      </c>
      <c r="F71" s="213">
        <f t="shared" si="47"/>
        <v>51.965999999999994</v>
      </c>
      <c r="G71" s="216">
        <f t="shared" si="48"/>
        <v>0.001046044602330542</v>
      </c>
      <c r="H71" s="217">
        <v>72.581</v>
      </c>
      <c r="I71" s="214">
        <v>18.159</v>
      </c>
      <c r="J71" s="213"/>
      <c r="K71" s="214"/>
      <c r="L71" s="213">
        <f t="shared" si="49"/>
        <v>90.74000000000001</v>
      </c>
      <c r="M71" s="388">
        <f t="shared" si="38"/>
        <v>-0.42730879435750513</v>
      </c>
      <c r="N71" s="393">
        <v>130.92999999999998</v>
      </c>
      <c r="O71" s="214">
        <v>47.137</v>
      </c>
      <c r="P71" s="213"/>
      <c r="Q71" s="214"/>
      <c r="R71" s="213">
        <f t="shared" si="50"/>
        <v>178.06699999999998</v>
      </c>
      <c r="S71" s="408">
        <f t="shared" si="51"/>
        <v>0.0012383924400605508</v>
      </c>
      <c r="T71" s="217">
        <v>210.43899999999996</v>
      </c>
      <c r="U71" s="214">
        <v>29.938999999999997</v>
      </c>
      <c r="V71" s="213"/>
      <c r="W71" s="214"/>
      <c r="X71" s="213">
        <f t="shared" si="52"/>
        <v>240.37799999999996</v>
      </c>
      <c r="Y71" s="212">
        <f t="shared" si="53"/>
        <v>-0.25922089375899615</v>
      </c>
    </row>
    <row r="72" spans="1:25" s="204" customFormat="1" ht="19.5" customHeight="1" thickBot="1">
      <c r="A72" s="219" t="s">
        <v>164</v>
      </c>
      <c r="B72" s="217">
        <v>4.141</v>
      </c>
      <c r="C72" s="214">
        <v>0</v>
      </c>
      <c r="D72" s="213">
        <v>26.5</v>
      </c>
      <c r="E72" s="214">
        <v>0</v>
      </c>
      <c r="F72" s="213">
        <f t="shared" si="47"/>
        <v>30.641</v>
      </c>
      <c r="G72" s="216">
        <f t="shared" si="48"/>
        <v>0.0006167850644654224</v>
      </c>
      <c r="H72" s="217">
        <v>2.528</v>
      </c>
      <c r="I72" s="214">
        <v>0</v>
      </c>
      <c r="J72" s="213">
        <v>1.6</v>
      </c>
      <c r="K72" s="214">
        <v>62.979000000000006</v>
      </c>
      <c r="L72" s="213">
        <f t="shared" si="49"/>
        <v>67.107</v>
      </c>
      <c r="M72" s="388">
        <f t="shared" si="38"/>
        <v>-0.5434008374685204</v>
      </c>
      <c r="N72" s="393">
        <v>13.271</v>
      </c>
      <c r="O72" s="214">
        <v>0.014</v>
      </c>
      <c r="P72" s="213">
        <v>39.9</v>
      </c>
      <c r="Q72" s="214">
        <v>4.35</v>
      </c>
      <c r="R72" s="213">
        <f t="shared" si="50"/>
        <v>57.535000000000004</v>
      </c>
      <c r="S72" s="408">
        <f t="shared" si="51"/>
        <v>0.0004001353930761107</v>
      </c>
      <c r="T72" s="217">
        <v>11.164</v>
      </c>
      <c r="U72" s="214">
        <v>0</v>
      </c>
      <c r="V72" s="213">
        <v>3.154</v>
      </c>
      <c r="W72" s="214">
        <v>162.33700000000002</v>
      </c>
      <c r="X72" s="213">
        <f t="shared" si="52"/>
        <v>176.65500000000003</v>
      </c>
      <c r="Y72" s="212">
        <f t="shared" si="53"/>
        <v>-0.6743086807619372</v>
      </c>
    </row>
    <row r="73" spans="1:25" s="220" customFormat="1" ht="19.5" customHeight="1">
      <c r="A73" s="227" t="s">
        <v>53</v>
      </c>
      <c r="B73" s="224">
        <f>SUM(B74:B75)</f>
        <v>57.852000000000004</v>
      </c>
      <c r="C73" s="223">
        <f>SUM(C74:C75)</f>
        <v>20.13</v>
      </c>
      <c r="D73" s="222">
        <f>SUM(D74:D75)</f>
        <v>90.601</v>
      </c>
      <c r="E73" s="223">
        <f>SUM(E74:E75)</f>
        <v>9.244</v>
      </c>
      <c r="F73" s="222">
        <f t="shared" si="47"/>
        <v>177.827</v>
      </c>
      <c r="G73" s="225">
        <f t="shared" si="48"/>
        <v>0.0035795515048037815</v>
      </c>
      <c r="H73" s="224">
        <f>SUM(H74:H75)</f>
        <v>249.72199999999998</v>
      </c>
      <c r="I73" s="223">
        <f>SUM(I74:I75)</f>
        <v>71.588</v>
      </c>
      <c r="J73" s="222">
        <f>SUM(J74:J75)</f>
        <v>0</v>
      </c>
      <c r="K73" s="223">
        <f>SUM(K74:K75)</f>
        <v>0</v>
      </c>
      <c r="L73" s="222">
        <f t="shared" si="49"/>
        <v>321.30999999999995</v>
      </c>
      <c r="M73" s="387">
        <f t="shared" si="38"/>
        <v>-0.44655628520743196</v>
      </c>
      <c r="N73" s="392">
        <f>SUM(N74:N75)</f>
        <v>554.099</v>
      </c>
      <c r="O73" s="223">
        <f>SUM(O74:O75)</f>
        <v>126.98499999999999</v>
      </c>
      <c r="P73" s="222">
        <f>SUM(P74:P75)</f>
        <v>92.153</v>
      </c>
      <c r="Q73" s="223">
        <f>SUM(Q74:Q75)</f>
        <v>10.099</v>
      </c>
      <c r="R73" s="222">
        <f t="shared" si="50"/>
        <v>783.3360000000001</v>
      </c>
      <c r="S73" s="407">
        <f t="shared" si="51"/>
        <v>0.005447822338935748</v>
      </c>
      <c r="T73" s="224">
        <f>SUM(T74:T75)</f>
        <v>881.9820000000001</v>
      </c>
      <c r="U73" s="223">
        <f>SUM(U74:U75)</f>
        <v>249.149</v>
      </c>
      <c r="V73" s="222">
        <f>SUM(V74:V75)</f>
        <v>47.335</v>
      </c>
      <c r="W73" s="223">
        <f>SUM(W74:W75)</f>
        <v>4.9270000000000005</v>
      </c>
      <c r="X73" s="222">
        <f t="shared" si="52"/>
        <v>1183.393</v>
      </c>
      <c r="Y73" s="221">
        <f t="shared" si="53"/>
        <v>-0.33805929222160336</v>
      </c>
    </row>
    <row r="74" spans="1:25" ht="19.5" customHeight="1">
      <c r="A74" s="219" t="s">
        <v>201</v>
      </c>
      <c r="B74" s="217">
        <v>2.936</v>
      </c>
      <c r="C74" s="214">
        <v>0</v>
      </c>
      <c r="D74" s="213">
        <v>57.011</v>
      </c>
      <c r="E74" s="214">
        <v>8.699</v>
      </c>
      <c r="F74" s="213">
        <f t="shared" si="47"/>
        <v>68.646</v>
      </c>
      <c r="G74" s="216">
        <f t="shared" si="48"/>
        <v>0.0013818030591460262</v>
      </c>
      <c r="H74" s="217">
        <v>30.635</v>
      </c>
      <c r="I74" s="214">
        <v>22.89</v>
      </c>
      <c r="J74" s="213"/>
      <c r="K74" s="214"/>
      <c r="L74" s="213">
        <f t="shared" si="49"/>
        <v>53.525000000000006</v>
      </c>
      <c r="M74" s="388">
        <f t="shared" si="38"/>
        <v>0.2825035030359644</v>
      </c>
      <c r="N74" s="393">
        <v>103.041</v>
      </c>
      <c r="O74" s="214">
        <v>33.189</v>
      </c>
      <c r="P74" s="213">
        <v>57.011</v>
      </c>
      <c r="Q74" s="214">
        <v>8.699</v>
      </c>
      <c r="R74" s="213">
        <f t="shared" si="50"/>
        <v>201.94</v>
      </c>
      <c r="S74" s="408">
        <f t="shared" si="51"/>
        <v>0.0014044206357484972</v>
      </c>
      <c r="T74" s="217">
        <v>37.794000000000004</v>
      </c>
      <c r="U74" s="214">
        <v>52.794</v>
      </c>
      <c r="V74" s="213"/>
      <c r="W74" s="214"/>
      <c r="X74" s="213">
        <f t="shared" si="52"/>
        <v>90.588</v>
      </c>
      <c r="Y74" s="212">
        <f t="shared" si="53"/>
        <v>1.2292135823729415</v>
      </c>
    </row>
    <row r="75" spans="1:25" ht="19.5" customHeight="1" thickBot="1">
      <c r="A75" s="219" t="s">
        <v>164</v>
      </c>
      <c r="B75" s="217">
        <v>54.916000000000004</v>
      </c>
      <c r="C75" s="214">
        <v>20.13</v>
      </c>
      <c r="D75" s="213">
        <v>33.59</v>
      </c>
      <c r="E75" s="214">
        <v>0.545</v>
      </c>
      <c r="F75" s="213">
        <f t="shared" si="47"/>
        <v>109.18100000000001</v>
      </c>
      <c r="G75" s="216">
        <f t="shared" si="48"/>
        <v>0.0021977484456577557</v>
      </c>
      <c r="H75" s="217">
        <v>219.087</v>
      </c>
      <c r="I75" s="214">
        <v>48.698</v>
      </c>
      <c r="J75" s="213"/>
      <c r="K75" s="214">
        <v>0</v>
      </c>
      <c r="L75" s="213">
        <f t="shared" si="49"/>
        <v>267.78499999999997</v>
      </c>
      <c r="M75" s="388">
        <f t="shared" si="38"/>
        <v>-0.5922811210486023</v>
      </c>
      <c r="N75" s="393">
        <v>451.05800000000005</v>
      </c>
      <c r="O75" s="214">
        <v>93.79599999999999</v>
      </c>
      <c r="P75" s="213">
        <v>35.142</v>
      </c>
      <c r="Q75" s="214">
        <v>1.4</v>
      </c>
      <c r="R75" s="213">
        <f t="shared" si="50"/>
        <v>581.3960000000001</v>
      </c>
      <c r="S75" s="408">
        <f t="shared" si="51"/>
        <v>0.004043401703187251</v>
      </c>
      <c r="T75" s="217">
        <v>844.1880000000001</v>
      </c>
      <c r="U75" s="214">
        <v>196.35500000000002</v>
      </c>
      <c r="V75" s="213">
        <v>47.335</v>
      </c>
      <c r="W75" s="214">
        <v>4.9270000000000005</v>
      </c>
      <c r="X75" s="213">
        <f t="shared" si="52"/>
        <v>1092.805</v>
      </c>
      <c r="Y75" s="212">
        <f t="shared" si="53"/>
        <v>-0.4679782760876826</v>
      </c>
    </row>
    <row r="76" spans="1:25" s="314" customFormat="1" ht="19.5" customHeight="1" thickBot="1">
      <c r="A76" s="320" t="s">
        <v>52</v>
      </c>
      <c r="B76" s="318">
        <v>76.86</v>
      </c>
      <c r="C76" s="317">
        <v>0.894</v>
      </c>
      <c r="D76" s="316">
        <v>0.025</v>
      </c>
      <c r="E76" s="317">
        <v>0</v>
      </c>
      <c r="F76" s="316">
        <f t="shared" si="47"/>
        <v>77.77900000000001</v>
      </c>
      <c r="G76" s="319">
        <f t="shared" si="48"/>
        <v>0.001565644904835224</v>
      </c>
      <c r="H76" s="318">
        <v>165.357</v>
      </c>
      <c r="I76" s="317">
        <v>0</v>
      </c>
      <c r="J76" s="316">
        <v>0</v>
      </c>
      <c r="K76" s="317">
        <v>0</v>
      </c>
      <c r="L76" s="316">
        <f t="shared" si="49"/>
        <v>165.357</v>
      </c>
      <c r="M76" s="390">
        <f t="shared" si="38"/>
        <v>-0.529629831213677</v>
      </c>
      <c r="N76" s="395">
        <v>188.288</v>
      </c>
      <c r="O76" s="317">
        <v>0.905</v>
      </c>
      <c r="P76" s="316">
        <v>0.145</v>
      </c>
      <c r="Q76" s="317">
        <v>0.06</v>
      </c>
      <c r="R76" s="316">
        <f t="shared" si="50"/>
        <v>189.39800000000002</v>
      </c>
      <c r="S76" s="410">
        <f t="shared" si="51"/>
        <v>0.0013171955014830837</v>
      </c>
      <c r="T76" s="318">
        <v>328.062</v>
      </c>
      <c r="U76" s="317">
        <v>0</v>
      </c>
      <c r="V76" s="316">
        <v>0</v>
      </c>
      <c r="W76" s="317">
        <v>0</v>
      </c>
      <c r="X76" s="316">
        <f t="shared" si="52"/>
        <v>328.062</v>
      </c>
      <c r="Y76" s="315">
        <f t="shared" si="53"/>
        <v>-0.42267620144972595</v>
      </c>
    </row>
    <row r="77" ht="9" customHeight="1" thickTop="1">
      <c r="A77" s="116"/>
    </row>
    <row r="78" ht="14.25">
      <c r="A78" s="116" t="s">
        <v>51</v>
      </c>
    </row>
    <row r="79" ht="14.25">
      <c r="A79" s="123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7:Y65536 M77:M65536 Y3 M3">
    <cfRule type="cellIs" priority="4" dxfId="91" operator="lessThan" stopIfTrue="1">
      <formula>0</formula>
    </cfRule>
  </conditionalFormatting>
  <conditionalFormatting sqref="Y9:Y76 M9:M76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3.00390625" style="123" bestFit="1" customWidth="1"/>
    <col min="17" max="18" width="10.57421875" style="123" bestFit="1" customWidth="1"/>
    <col min="19" max="19" width="13.0039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1:26" ht="21" thickBot="1">
      <c r="A1" s="483" t="s">
        <v>119</v>
      </c>
      <c r="B1" s="484"/>
      <c r="C1" s="484"/>
      <c r="D1" s="484"/>
      <c r="E1" s="484"/>
      <c r="Y1" s="711" t="s">
        <v>27</v>
      </c>
      <c r="Z1" s="712"/>
    </row>
    <row r="2" ht="9.75" customHeight="1" thickBot="1"/>
    <row r="3" spans="1:26" ht="24.75" customHeight="1" thickTop="1">
      <c r="A3" s="620" t="s">
        <v>116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2"/>
    </row>
    <row r="4" spans="1:26" ht="21" customHeight="1" thickBot="1">
      <c r="A4" s="632" t="s">
        <v>43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s="169" customFormat="1" ht="19.5" customHeight="1" thickBot="1" thickTop="1">
      <c r="A5" s="702" t="s">
        <v>117</v>
      </c>
      <c r="B5" s="702" t="s">
        <v>118</v>
      </c>
      <c r="C5" s="609" t="s">
        <v>35</v>
      </c>
      <c r="D5" s="610"/>
      <c r="E5" s="610"/>
      <c r="F5" s="610"/>
      <c r="G5" s="610"/>
      <c r="H5" s="610"/>
      <c r="I5" s="610"/>
      <c r="J5" s="610"/>
      <c r="K5" s="611"/>
      <c r="L5" s="611"/>
      <c r="M5" s="611"/>
      <c r="N5" s="612"/>
      <c r="O5" s="613" t="s">
        <v>34</v>
      </c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2"/>
    </row>
    <row r="6" spans="1:26" s="168" customFormat="1" ht="26.25" customHeight="1" thickBot="1">
      <c r="A6" s="703"/>
      <c r="B6" s="703"/>
      <c r="C6" s="713" t="s">
        <v>145</v>
      </c>
      <c r="D6" s="709"/>
      <c r="E6" s="709"/>
      <c r="F6" s="709"/>
      <c r="G6" s="710"/>
      <c r="H6" s="606" t="s">
        <v>33</v>
      </c>
      <c r="I6" s="713" t="s">
        <v>146</v>
      </c>
      <c r="J6" s="709"/>
      <c r="K6" s="709"/>
      <c r="L6" s="709"/>
      <c r="M6" s="710"/>
      <c r="N6" s="606" t="s">
        <v>32</v>
      </c>
      <c r="O6" s="708" t="s">
        <v>147</v>
      </c>
      <c r="P6" s="709"/>
      <c r="Q6" s="709"/>
      <c r="R6" s="709"/>
      <c r="S6" s="710"/>
      <c r="T6" s="606" t="s">
        <v>33</v>
      </c>
      <c r="U6" s="708" t="s">
        <v>148</v>
      </c>
      <c r="V6" s="709"/>
      <c r="W6" s="709"/>
      <c r="X6" s="709"/>
      <c r="Y6" s="710"/>
      <c r="Z6" s="606" t="s">
        <v>32</v>
      </c>
    </row>
    <row r="7" spans="1:26" s="163" customFormat="1" ht="26.25" customHeight="1">
      <c r="A7" s="704"/>
      <c r="B7" s="704"/>
      <c r="C7" s="629" t="s">
        <v>21</v>
      </c>
      <c r="D7" s="630"/>
      <c r="E7" s="627" t="s">
        <v>20</v>
      </c>
      <c r="F7" s="628"/>
      <c r="G7" s="614" t="s">
        <v>16</v>
      </c>
      <c r="H7" s="607"/>
      <c r="I7" s="629" t="s">
        <v>21</v>
      </c>
      <c r="J7" s="630"/>
      <c r="K7" s="627" t="s">
        <v>20</v>
      </c>
      <c r="L7" s="628"/>
      <c r="M7" s="614" t="s">
        <v>16</v>
      </c>
      <c r="N7" s="607"/>
      <c r="O7" s="630" t="s">
        <v>21</v>
      </c>
      <c r="P7" s="630"/>
      <c r="Q7" s="635" t="s">
        <v>20</v>
      </c>
      <c r="R7" s="630"/>
      <c r="S7" s="614" t="s">
        <v>16</v>
      </c>
      <c r="T7" s="607"/>
      <c r="U7" s="636" t="s">
        <v>21</v>
      </c>
      <c r="V7" s="628"/>
      <c r="W7" s="627" t="s">
        <v>20</v>
      </c>
      <c r="X7" s="631"/>
      <c r="Y7" s="614" t="s">
        <v>16</v>
      </c>
      <c r="Z7" s="607"/>
    </row>
    <row r="8" spans="1:26" s="163" customFormat="1" ht="31.5" thickBot="1">
      <c r="A8" s="705"/>
      <c r="B8" s="705"/>
      <c r="C8" s="166" t="s">
        <v>18</v>
      </c>
      <c r="D8" s="164" t="s">
        <v>17</v>
      </c>
      <c r="E8" s="165" t="s">
        <v>18</v>
      </c>
      <c r="F8" s="164" t="s">
        <v>17</v>
      </c>
      <c r="G8" s="615"/>
      <c r="H8" s="608"/>
      <c r="I8" s="166" t="s">
        <v>18</v>
      </c>
      <c r="J8" s="164" t="s">
        <v>17</v>
      </c>
      <c r="K8" s="165" t="s">
        <v>18</v>
      </c>
      <c r="L8" s="164" t="s">
        <v>17</v>
      </c>
      <c r="M8" s="615"/>
      <c r="N8" s="608"/>
      <c r="O8" s="167" t="s">
        <v>18</v>
      </c>
      <c r="P8" s="164" t="s">
        <v>17</v>
      </c>
      <c r="Q8" s="165" t="s">
        <v>18</v>
      </c>
      <c r="R8" s="164" t="s">
        <v>17</v>
      </c>
      <c r="S8" s="615"/>
      <c r="T8" s="608"/>
      <c r="U8" s="166" t="s">
        <v>18</v>
      </c>
      <c r="V8" s="164" t="s">
        <v>17</v>
      </c>
      <c r="W8" s="165" t="s">
        <v>18</v>
      </c>
      <c r="X8" s="164" t="s">
        <v>17</v>
      </c>
      <c r="Y8" s="615"/>
      <c r="Z8" s="608"/>
    </row>
    <row r="9" spans="1:26" s="152" customFormat="1" ht="18" customHeight="1" thickBot="1" thickTop="1">
      <c r="A9" s="162" t="s">
        <v>23</v>
      </c>
      <c r="B9" s="355"/>
      <c r="C9" s="161">
        <f>SUM(C10:C60)</f>
        <v>1867326</v>
      </c>
      <c r="D9" s="155">
        <f>SUM(D10:D60)</f>
        <v>1867326</v>
      </c>
      <c r="E9" s="156">
        <f>SUM(E10:E60)</f>
        <v>62433</v>
      </c>
      <c r="F9" s="155">
        <f>SUM(F10:F60)</f>
        <v>62433</v>
      </c>
      <c r="G9" s="154">
        <f>SUM(C9:F9)</f>
        <v>3859518</v>
      </c>
      <c r="H9" s="158">
        <f aca="true" t="shared" si="0" ref="H9:H15">G9/$G$9</f>
        <v>1</v>
      </c>
      <c r="I9" s="157">
        <f>SUM(I10:I60)</f>
        <v>1720177</v>
      </c>
      <c r="J9" s="155">
        <f>SUM(J10:J60)</f>
        <v>1720177</v>
      </c>
      <c r="K9" s="156">
        <f>SUM(K10:K60)</f>
        <v>65560</v>
      </c>
      <c r="L9" s="155">
        <f>SUM(L10:L60)</f>
        <v>65560</v>
      </c>
      <c r="M9" s="154">
        <f aca="true" t="shared" si="1" ref="M9:M15">SUM(I9:L9)</f>
        <v>3571474</v>
      </c>
      <c r="N9" s="160">
        <f aca="true" t="shared" si="2" ref="N9:N15">IF(ISERROR(G9/M9-1),"         /0",(G9/M9-1))</f>
        <v>0.08065129411553884</v>
      </c>
      <c r="O9" s="159">
        <f>SUM(O10:O60)</f>
        <v>5546344</v>
      </c>
      <c r="P9" s="155">
        <f>SUM(P10:P60)</f>
        <v>5546344</v>
      </c>
      <c r="Q9" s="156">
        <f>SUM(Q10:Q60)</f>
        <v>203912</v>
      </c>
      <c r="R9" s="155">
        <f>SUM(R10:R60)</f>
        <v>203912</v>
      </c>
      <c r="S9" s="154">
        <f aca="true" t="shared" si="3" ref="S9:S15">SUM(O9:R9)</f>
        <v>11500512</v>
      </c>
      <c r="T9" s="158">
        <f aca="true" t="shared" si="4" ref="T9:T15">S9/$S$9</f>
        <v>1</v>
      </c>
      <c r="U9" s="157">
        <f>SUM(U10:U60)</f>
        <v>5073899</v>
      </c>
      <c r="V9" s="155">
        <f>SUM(V10:V60)</f>
        <v>5073899</v>
      </c>
      <c r="W9" s="156">
        <f>SUM(W10:W60)</f>
        <v>205529</v>
      </c>
      <c r="X9" s="155">
        <f>SUM(X10:X60)</f>
        <v>205529</v>
      </c>
      <c r="Y9" s="154">
        <f aca="true" t="shared" si="5" ref="Y9:Y15">SUM(U9:X9)</f>
        <v>10558856</v>
      </c>
      <c r="Z9" s="153">
        <f>IF(ISERROR(S9/Y9-1),"         /0",(S9/Y9-1))</f>
        <v>0.08918163104033239</v>
      </c>
    </row>
    <row r="10" spans="1:26" ht="21" customHeight="1" thickTop="1">
      <c r="A10" s="151" t="s">
        <v>389</v>
      </c>
      <c r="B10" s="356" t="s">
        <v>390</v>
      </c>
      <c r="C10" s="149">
        <v>681003</v>
      </c>
      <c r="D10" s="145">
        <v>685382</v>
      </c>
      <c r="E10" s="146">
        <v>12691</v>
      </c>
      <c r="F10" s="145">
        <v>13703</v>
      </c>
      <c r="G10" s="144">
        <f aca="true" t="shared" si="6" ref="G10:G60">SUM(C10:F10)</f>
        <v>1392779</v>
      </c>
      <c r="H10" s="148">
        <f t="shared" si="0"/>
        <v>0.36086863696451216</v>
      </c>
      <c r="I10" s="147">
        <v>645982</v>
      </c>
      <c r="J10" s="145">
        <v>631712</v>
      </c>
      <c r="K10" s="146">
        <v>13806</v>
      </c>
      <c r="L10" s="145">
        <v>13835</v>
      </c>
      <c r="M10" s="144">
        <f t="shared" si="1"/>
        <v>1305335</v>
      </c>
      <c r="N10" s="150">
        <f t="shared" si="2"/>
        <v>0.06698969996207871</v>
      </c>
      <c r="O10" s="149">
        <v>1945924</v>
      </c>
      <c r="P10" s="145">
        <v>2072356</v>
      </c>
      <c r="Q10" s="146">
        <v>40592</v>
      </c>
      <c r="R10" s="145">
        <v>40896</v>
      </c>
      <c r="S10" s="144">
        <f t="shared" si="3"/>
        <v>4099768</v>
      </c>
      <c r="T10" s="148">
        <f t="shared" si="4"/>
        <v>0.35648569385432577</v>
      </c>
      <c r="U10" s="147">
        <v>1818506</v>
      </c>
      <c r="V10" s="145">
        <v>1926061</v>
      </c>
      <c r="W10" s="146">
        <v>44353</v>
      </c>
      <c r="X10" s="145">
        <v>44625</v>
      </c>
      <c r="Y10" s="144">
        <f t="shared" si="5"/>
        <v>3833545</v>
      </c>
      <c r="Z10" s="143">
        <f aca="true" t="shared" si="7" ref="Z10:Z15">IF(ISERROR(S10/Y10-1),"         /0",IF(S10/Y10&gt;5,"  *  ",(S10/Y10-1)))</f>
        <v>0.06944564365358952</v>
      </c>
    </row>
    <row r="11" spans="1:26" ht="21" customHeight="1">
      <c r="A11" s="142" t="s">
        <v>391</v>
      </c>
      <c r="B11" s="357" t="s">
        <v>392</v>
      </c>
      <c r="C11" s="140">
        <v>234329</v>
      </c>
      <c r="D11" s="136">
        <v>235898</v>
      </c>
      <c r="E11" s="137">
        <v>2689</v>
      </c>
      <c r="F11" s="136">
        <v>2781</v>
      </c>
      <c r="G11" s="135">
        <f t="shared" si="6"/>
        <v>475697</v>
      </c>
      <c r="H11" s="139">
        <f t="shared" si="0"/>
        <v>0.12325295542085825</v>
      </c>
      <c r="I11" s="138">
        <v>204910</v>
      </c>
      <c r="J11" s="136">
        <v>206430</v>
      </c>
      <c r="K11" s="137">
        <v>1943</v>
      </c>
      <c r="L11" s="136">
        <v>1917</v>
      </c>
      <c r="M11" s="135">
        <f t="shared" si="1"/>
        <v>415200</v>
      </c>
      <c r="N11" s="141">
        <f t="shared" si="2"/>
        <v>0.14570568400770711</v>
      </c>
      <c r="O11" s="140">
        <v>682935</v>
      </c>
      <c r="P11" s="136">
        <v>676686</v>
      </c>
      <c r="Q11" s="137">
        <v>9186</v>
      </c>
      <c r="R11" s="136">
        <v>10055</v>
      </c>
      <c r="S11" s="135">
        <f t="shared" si="3"/>
        <v>1378862</v>
      </c>
      <c r="T11" s="139">
        <f t="shared" si="4"/>
        <v>0.11989570551293716</v>
      </c>
      <c r="U11" s="138">
        <v>599799</v>
      </c>
      <c r="V11" s="136">
        <v>590492</v>
      </c>
      <c r="W11" s="137">
        <v>5723</v>
      </c>
      <c r="X11" s="136">
        <v>6321</v>
      </c>
      <c r="Y11" s="135">
        <f t="shared" si="5"/>
        <v>1202335</v>
      </c>
      <c r="Z11" s="134">
        <f t="shared" si="7"/>
        <v>0.14682014579963165</v>
      </c>
    </row>
    <row r="12" spans="1:26" ht="21" customHeight="1">
      <c r="A12" s="142" t="s">
        <v>393</v>
      </c>
      <c r="B12" s="357" t="s">
        <v>394</v>
      </c>
      <c r="C12" s="140">
        <v>175633</v>
      </c>
      <c r="D12" s="136">
        <v>174249</v>
      </c>
      <c r="E12" s="137">
        <v>3382</v>
      </c>
      <c r="F12" s="136">
        <v>3778</v>
      </c>
      <c r="G12" s="135">
        <f t="shared" si="6"/>
        <v>357042</v>
      </c>
      <c r="H12" s="139">
        <f t="shared" si="0"/>
        <v>0.09250947916294211</v>
      </c>
      <c r="I12" s="138">
        <v>149983</v>
      </c>
      <c r="J12" s="136">
        <v>149970</v>
      </c>
      <c r="K12" s="137">
        <v>3889</v>
      </c>
      <c r="L12" s="136">
        <v>3860</v>
      </c>
      <c r="M12" s="135">
        <f t="shared" si="1"/>
        <v>307702</v>
      </c>
      <c r="N12" s="141">
        <f t="shared" si="2"/>
        <v>0.16034994897660715</v>
      </c>
      <c r="O12" s="140">
        <v>505558</v>
      </c>
      <c r="P12" s="136">
        <v>488046</v>
      </c>
      <c r="Q12" s="137">
        <v>11779</v>
      </c>
      <c r="R12" s="136">
        <v>12975</v>
      </c>
      <c r="S12" s="135">
        <f t="shared" si="3"/>
        <v>1018358</v>
      </c>
      <c r="T12" s="139">
        <f t="shared" si="4"/>
        <v>0.08854892721297973</v>
      </c>
      <c r="U12" s="138">
        <v>452245</v>
      </c>
      <c r="V12" s="136">
        <v>436787</v>
      </c>
      <c r="W12" s="137">
        <v>13162</v>
      </c>
      <c r="X12" s="136">
        <v>12648</v>
      </c>
      <c r="Y12" s="135">
        <f t="shared" si="5"/>
        <v>914842</v>
      </c>
      <c r="Z12" s="134">
        <f t="shared" si="7"/>
        <v>0.11315177921433417</v>
      </c>
    </row>
    <row r="13" spans="1:26" ht="21" customHeight="1">
      <c r="A13" s="142" t="s">
        <v>395</v>
      </c>
      <c r="B13" s="357" t="s">
        <v>396</v>
      </c>
      <c r="C13" s="140">
        <v>145169</v>
      </c>
      <c r="D13" s="136">
        <v>145488</v>
      </c>
      <c r="E13" s="137">
        <v>559</v>
      </c>
      <c r="F13" s="136">
        <v>574</v>
      </c>
      <c r="G13" s="135">
        <f t="shared" si="6"/>
        <v>291790</v>
      </c>
      <c r="H13" s="139">
        <f t="shared" si="0"/>
        <v>0.0756027047937074</v>
      </c>
      <c r="I13" s="138">
        <v>118717</v>
      </c>
      <c r="J13" s="136">
        <v>122406</v>
      </c>
      <c r="K13" s="137">
        <v>962</v>
      </c>
      <c r="L13" s="136">
        <v>820</v>
      </c>
      <c r="M13" s="135">
        <f t="shared" si="1"/>
        <v>242905</v>
      </c>
      <c r="N13" s="141">
        <f t="shared" si="2"/>
        <v>0.2012515180832013</v>
      </c>
      <c r="O13" s="140">
        <v>459967</v>
      </c>
      <c r="P13" s="136">
        <v>444265</v>
      </c>
      <c r="Q13" s="137">
        <v>1184</v>
      </c>
      <c r="R13" s="136">
        <v>1142</v>
      </c>
      <c r="S13" s="135">
        <f t="shared" si="3"/>
        <v>906558</v>
      </c>
      <c r="T13" s="139">
        <f t="shared" si="4"/>
        <v>0.07882762089200898</v>
      </c>
      <c r="U13" s="138">
        <v>375605</v>
      </c>
      <c r="V13" s="136">
        <v>368163</v>
      </c>
      <c r="W13" s="137">
        <v>1277</v>
      </c>
      <c r="X13" s="136">
        <v>1087</v>
      </c>
      <c r="Y13" s="135">
        <f t="shared" si="5"/>
        <v>746132</v>
      </c>
      <c r="Z13" s="134">
        <f t="shared" si="7"/>
        <v>0.21501021267014409</v>
      </c>
    </row>
    <row r="14" spans="1:26" ht="21" customHeight="1">
      <c r="A14" s="142" t="s">
        <v>397</v>
      </c>
      <c r="B14" s="357" t="s">
        <v>398</v>
      </c>
      <c r="C14" s="140">
        <v>105772</v>
      </c>
      <c r="D14" s="136">
        <v>105849</v>
      </c>
      <c r="E14" s="137">
        <v>2724</v>
      </c>
      <c r="F14" s="136">
        <v>2493</v>
      </c>
      <c r="G14" s="135">
        <f t="shared" si="6"/>
        <v>216838</v>
      </c>
      <c r="H14" s="139">
        <f t="shared" si="0"/>
        <v>0.0561826632237497</v>
      </c>
      <c r="I14" s="138">
        <v>96299</v>
      </c>
      <c r="J14" s="136">
        <v>96282</v>
      </c>
      <c r="K14" s="137">
        <v>935</v>
      </c>
      <c r="L14" s="136">
        <v>765</v>
      </c>
      <c r="M14" s="135">
        <f t="shared" si="1"/>
        <v>194281</v>
      </c>
      <c r="N14" s="141">
        <f t="shared" si="2"/>
        <v>0.11610502313659077</v>
      </c>
      <c r="O14" s="140">
        <v>321730</v>
      </c>
      <c r="P14" s="136">
        <v>300519</v>
      </c>
      <c r="Q14" s="137">
        <v>5585</v>
      </c>
      <c r="R14" s="136">
        <v>6855</v>
      </c>
      <c r="S14" s="135">
        <f t="shared" si="3"/>
        <v>634689</v>
      </c>
      <c r="T14" s="139">
        <f t="shared" si="4"/>
        <v>0.05518789076521115</v>
      </c>
      <c r="U14" s="138">
        <v>286238</v>
      </c>
      <c r="V14" s="136">
        <v>268456</v>
      </c>
      <c r="W14" s="137">
        <v>3909</v>
      </c>
      <c r="X14" s="136">
        <v>3947</v>
      </c>
      <c r="Y14" s="135">
        <f t="shared" si="5"/>
        <v>562550</v>
      </c>
      <c r="Z14" s="134">
        <f t="shared" si="7"/>
        <v>0.12823571238112175</v>
      </c>
    </row>
    <row r="15" spans="1:26" ht="21" customHeight="1">
      <c r="A15" s="142" t="s">
        <v>399</v>
      </c>
      <c r="B15" s="357" t="s">
        <v>400</v>
      </c>
      <c r="C15" s="140">
        <v>65632</v>
      </c>
      <c r="D15" s="136">
        <v>65215</v>
      </c>
      <c r="E15" s="137">
        <v>12745</v>
      </c>
      <c r="F15" s="136">
        <v>12114</v>
      </c>
      <c r="G15" s="135">
        <f t="shared" si="6"/>
        <v>155706</v>
      </c>
      <c r="H15" s="139">
        <f t="shared" si="0"/>
        <v>0.04034337966554373</v>
      </c>
      <c r="I15" s="138">
        <v>50249</v>
      </c>
      <c r="J15" s="136">
        <v>53484</v>
      </c>
      <c r="K15" s="137">
        <v>13117</v>
      </c>
      <c r="L15" s="136">
        <v>12726</v>
      </c>
      <c r="M15" s="135">
        <f t="shared" si="1"/>
        <v>129576</v>
      </c>
      <c r="N15" s="141">
        <f t="shared" si="2"/>
        <v>0.2016577143915539</v>
      </c>
      <c r="O15" s="140">
        <v>206998</v>
      </c>
      <c r="P15" s="136">
        <v>201554</v>
      </c>
      <c r="Q15" s="137">
        <v>47015</v>
      </c>
      <c r="R15" s="136">
        <v>44954</v>
      </c>
      <c r="S15" s="135">
        <f t="shared" si="3"/>
        <v>500521</v>
      </c>
      <c r="T15" s="139">
        <f t="shared" si="4"/>
        <v>0.0435216275588426</v>
      </c>
      <c r="U15" s="138">
        <v>159659</v>
      </c>
      <c r="V15" s="136">
        <v>156995</v>
      </c>
      <c r="W15" s="137">
        <v>40781</v>
      </c>
      <c r="X15" s="136">
        <v>40158</v>
      </c>
      <c r="Y15" s="135">
        <f t="shared" si="5"/>
        <v>397593</v>
      </c>
      <c r="Z15" s="134">
        <f t="shared" si="7"/>
        <v>0.2588777971443159</v>
      </c>
    </row>
    <row r="16" spans="1:26" ht="21" customHeight="1">
      <c r="A16" s="142" t="s">
        <v>401</v>
      </c>
      <c r="B16" s="357" t="s">
        <v>402</v>
      </c>
      <c r="C16" s="140">
        <v>64246</v>
      </c>
      <c r="D16" s="136">
        <v>63706</v>
      </c>
      <c r="E16" s="137">
        <v>999</v>
      </c>
      <c r="F16" s="136">
        <v>1063</v>
      </c>
      <c r="G16" s="135">
        <f t="shared" si="6"/>
        <v>130014</v>
      </c>
      <c r="H16" s="139">
        <f>G16/$G$9</f>
        <v>0.03368658987987619</v>
      </c>
      <c r="I16" s="138">
        <v>66523</v>
      </c>
      <c r="J16" s="136">
        <v>67100</v>
      </c>
      <c r="K16" s="137">
        <v>1227</v>
      </c>
      <c r="L16" s="136">
        <v>1271</v>
      </c>
      <c r="M16" s="135">
        <f>SUM(I16:L16)</f>
        <v>136121</v>
      </c>
      <c r="N16" s="141">
        <f>IF(ISERROR(G16/M16-1),"         /0",(G16/M16-1))</f>
        <v>-0.044864495559098105</v>
      </c>
      <c r="O16" s="140">
        <v>193261</v>
      </c>
      <c r="P16" s="136">
        <v>186493</v>
      </c>
      <c r="Q16" s="137">
        <v>3342</v>
      </c>
      <c r="R16" s="136">
        <v>3726</v>
      </c>
      <c r="S16" s="135">
        <f>SUM(O16:R16)</f>
        <v>386822</v>
      </c>
      <c r="T16" s="139">
        <f>S16/$S$9</f>
        <v>0.03363519815465607</v>
      </c>
      <c r="U16" s="138">
        <v>196272</v>
      </c>
      <c r="V16" s="136">
        <v>190301</v>
      </c>
      <c r="W16" s="137">
        <v>3406</v>
      </c>
      <c r="X16" s="136">
        <v>3583</v>
      </c>
      <c r="Y16" s="135">
        <f>SUM(U16:X16)</f>
        <v>393562</v>
      </c>
      <c r="Z16" s="134">
        <f>IF(ISERROR(S16/Y16-1),"         /0",IF(S16/Y16&gt;5,"  *  ",(S16/Y16-1)))</f>
        <v>-0.017125637129600912</v>
      </c>
    </row>
    <row r="17" spans="1:26" ht="21" customHeight="1">
      <c r="A17" s="142" t="s">
        <v>403</v>
      </c>
      <c r="B17" s="357" t="s">
        <v>404</v>
      </c>
      <c r="C17" s="140">
        <v>55741</v>
      </c>
      <c r="D17" s="136">
        <v>55981</v>
      </c>
      <c r="E17" s="137">
        <v>1717</v>
      </c>
      <c r="F17" s="136">
        <v>1448</v>
      </c>
      <c r="G17" s="135">
        <f t="shared" si="6"/>
        <v>114887</v>
      </c>
      <c r="H17" s="139">
        <f>G17/$G$9</f>
        <v>0.029767188545305398</v>
      </c>
      <c r="I17" s="138">
        <v>50481</v>
      </c>
      <c r="J17" s="136">
        <v>52874</v>
      </c>
      <c r="K17" s="137">
        <v>76</v>
      </c>
      <c r="L17" s="136">
        <v>64</v>
      </c>
      <c r="M17" s="135">
        <f>SUM(I17:L17)</f>
        <v>103495</v>
      </c>
      <c r="N17" s="141">
        <f>IF(ISERROR(G17/M17-1),"         /0",(G17/M17-1))</f>
        <v>0.1100729503840765</v>
      </c>
      <c r="O17" s="140">
        <v>185017</v>
      </c>
      <c r="P17" s="136">
        <v>179212</v>
      </c>
      <c r="Q17" s="137">
        <v>2337</v>
      </c>
      <c r="R17" s="136">
        <v>1981</v>
      </c>
      <c r="S17" s="135">
        <f>SUM(O17:R17)</f>
        <v>368547</v>
      </c>
      <c r="T17" s="139">
        <f>S17/$S$9</f>
        <v>0.032046138467574314</v>
      </c>
      <c r="U17" s="138">
        <v>172170</v>
      </c>
      <c r="V17" s="136">
        <v>164380</v>
      </c>
      <c r="W17" s="137">
        <v>146</v>
      </c>
      <c r="X17" s="136">
        <v>135</v>
      </c>
      <c r="Y17" s="135">
        <f>SUM(U17:X17)</f>
        <v>336831</v>
      </c>
      <c r="Z17" s="134">
        <f>IF(ISERROR(S17/Y17-1),"         /0",IF(S17/Y17&gt;5,"  *  ",(S17/Y17-1)))</f>
        <v>0.09415997933681886</v>
      </c>
    </row>
    <row r="18" spans="1:26" ht="21" customHeight="1">
      <c r="A18" s="142" t="s">
        <v>405</v>
      </c>
      <c r="B18" s="357" t="s">
        <v>406</v>
      </c>
      <c r="C18" s="140">
        <v>55182</v>
      </c>
      <c r="D18" s="136">
        <v>53710</v>
      </c>
      <c r="E18" s="137">
        <v>1945</v>
      </c>
      <c r="F18" s="136">
        <v>1952</v>
      </c>
      <c r="G18" s="135">
        <f t="shared" si="6"/>
        <v>112789</v>
      </c>
      <c r="H18" s="139">
        <f aca="true" t="shared" si="8" ref="H18:H27">G18/$G$9</f>
        <v>0.02922359735075727</v>
      </c>
      <c r="I18" s="138">
        <v>51920</v>
      </c>
      <c r="J18" s="136">
        <v>52344</v>
      </c>
      <c r="K18" s="137">
        <v>1746</v>
      </c>
      <c r="L18" s="136">
        <v>1779</v>
      </c>
      <c r="M18" s="135">
        <f aca="true" t="shared" si="9" ref="M18:M27">SUM(I18:L18)</f>
        <v>107789</v>
      </c>
      <c r="N18" s="141">
        <f aca="true" t="shared" si="10" ref="N18:N27">IF(ISERROR(G18/M18-1),"         /0",(G18/M18-1))</f>
        <v>0.046386922598780966</v>
      </c>
      <c r="O18" s="140">
        <v>161560</v>
      </c>
      <c r="P18" s="136">
        <v>154555</v>
      </c>
      <c r="Q18" s="137">
        <v>6159</v>
      </c>
      <c r="R18" s="136">
        <v>5209</v>
      </c>
      <c r="S18" s="135">
        <f aca="true" t="shared" si="11" ref="S18:S27">SUM(O18:R18)</f>
        <v>327483</v>
      </c>
      <c r="T18" s="139">
        <f aca="true" t="shared" si="12" ref="T18:T27">S18/$S$9</f>
        <v>0.02847551482925282</v>
      </c>
      <c r="U18" s="138">
        <v>151832</v>
      </c>
      <c r="V18" s="136">
        <v>144447</v>
      </c>
      <c r="W18" s="137">
        <v>4718</v>
      </c>
      <c r="X18" s="136">
        <v>4537</v>
      </c>
      <c r="Y18" s="135">
        <f aca="true" t="shared" si="13" ref="Y18:Y27">SUM(U18:X18)</f>
        <v>305534</v>
      </c>
      <c r="Z18" s="134">
        <f aca="true" t="shared" si="14" ref="Z18:Z27">IF(ISERROR(S18/Y18-1),"         /0",IF(S18/Y18&gt;5,"  *  ",(S18/Y18-1)))</f>
        <v>0.0718381587646546</v>
      </c>
    </row>
    <row r="19" spans="1:26" ht="21" customHeight="1">
      <c r="A19" s="142" t="s">
        <v>407</v>
      </c>
      <c r="B19" s="357" t="s">
        <v>408</v>
      </c>
      <c r="C19" s="140">
        <v>40141</v>
      </c>
      <c r="D19" s="136">
        <v>40287</v>
      </c>
      <c r="E19" s="137">
        <v>185</v>
      </c>
      <c r="F19" s="136">
        <v>176</v>
      </c>
      <c r="G19" s="135">
        <f t="shared" si="6"/>
        <v>80789</v>
      </c>
      <c r="H19" s="139">
        <f>G19/$G$9</f>
        <v>0.020932406585485546</v>
      </c>
      <c r="I19" s="138">
        <v>41565</v>
      </c>
      <c r="J19" s="136">
        <v>42191</v>
      </c>
      <c r="K19" s="137">
        <v>233</v>
      </c>
      <c r="L19" s="136">
        <v>236</v>
      </c>
      <c r="M19" s="135">
        <f>SUM(I19:L19)</f>
        <v>84225</v>
      </c>
      <c r="N19" s="141">
        <f>IF(ISERROR(G19/M19-1),"         /0",(G19/M19-1))</f>
        <v>-0.04079548827545265</v>
      </c>
      <c r="O19" s="140">
        <v>124955</v>
      </c>
      <c r="P19" s="136">
        <v>119141</v>
      </c>
      <c r="Q19" s="137">
        <v>624</v>
      </c>
      <c r="R19" s="136">
        <v>675</v>
      </c>
      <c r="S19" s="135">
        <f>SUM(O19:R19)</f>
        <v>245395</v>
      </c>
      <c r="T19" s="139">
        <f>S19/$S$9</f>
        <v>0.021337745658628067</v>
      </c>
      <c r="U19" s="138">
        <v>131957</v>
      </c>
      <c r="V19" s="136">
        <v>125573</v>
      </c>
      <c r="W19" s="137">
        <v>538</v>
      </c>
      <c r="X19" s="136">
        <v>805</v>
      </c>
      <c r="Y19" s="135">
        <f>SUM(U19:X19)</f>
        <v>258873</v>
      </c>
      <c r="Z19" s="134">
        <f>IF(ISERROR(S19/Y19-1),"         /0",IF(S19/Y19&gt;5,"  *  ",(S19/Y19-1)))</f>
        <v>-0.052064139558779754</v>
      </c>
    </row>
    <row r="20" spans="1:26" ht="21" customHeight="1">
      <c r="A20" s="142" t="s">
        <v>409</v>
      </c>
      <c r="B20" s="357" t="s">
        <v>410</v>
      </c>
      <c r="C20" s="140">
        <v>36277</v>
      </c>
      <c r="D20" s="136">
        <v>36986</v>
      </c>
      <c r="E20" s="137">
        <v>2360</v>
      </c>
      <c r="F20" s="136">
        <v>2426</v>
      </c>
      <c r="G20" s="135">
        <f t="shared" si="6"/>
        <v>78049</v>
      </c>
      <c r="H20" s="139">
        <f>G20/$G$9</f>
        <v>0.020222473376209152</v>
      </c>
      <c r="I20" s="138">
        <v>41544</v>
      </c>
      <c r="J20" s="136">
        <v>40770</v>
      </c>
      <c r="K20" s="137">
        <v>1551</v>
      </c>
      <c r="L20" s="136">
        <v>1485</v>
      </c>
      <c r="M20" s="135">
        <f>SUM(I20:L20)</f>
        <v>85350</v>
      </c>
      <c r="N20" s="141">
        <f>IF(ISERROR(G20/M20-1),"         /0",(G20/M20-1))</f>
        <v>-0.08554188635032223</v>
      </c>
      <c r="O20" s="140">
        <v>112812</v>
      </c>
      <c r="P20" s="136">
        <v>119028</v>
      </c>
      <c r="Q20" s="137">
        <v>6864</v>
      </c>
      <c r="R20" s="136">
        <v>8072</v>
      </c>
      <c r="S20" s="135">
        <f>SUM(O20:R20)</f>
        <v>246776</v>
      </c>
      <c r="T20" s="139">
        <f>S20/$S$9</f>
        <v>0.02145782726890768</v>
      </c>
      <c r="U20" s="138">
        <v>117840</v>
      </c>
      <c r="V20" s="136">
        <v>122813</v>
      </c>
      <c r="W20" s="137">
        <v>4289</v>
      </c>
      <c r="X20" s="136">
        <v>4831</v>
      </c>
      <c r="Y20" s="135">
        <f>SUM(U20:X20)</f>
        <v>249773</v>
      </c>
      <c r="Z20" s="134">
        <f>IF(ISERROR(S20/Y20-1),"         /0",IF(S20/Y20&gt;5,"  *  ",(S20/Y20-1)))</f>
        <v>-0.011998894996656961</v>
      </c>
    </row>
    <row r="21" spans="1:26" ht="21" customHeight="1">
      <c r="A21" s="142" t="s">
        <v>411</v>
      </c>
      <c r="B21" s="357" t="s">
        <v>412</v>
      </c>
      <c r="C21" s="140">
        <v>37061</v>
      </c>
      <c r="D21" s="136">
        <v>37244</v>
      </c>
      <c r="E21" s="137">
        <v>10</v>
      </c>
      <c r="F21" s="136">
        <v>13</v>
      </c>
      <c r="G21" s="135">
        <f t="shared" si="6"/>
        <v>74328</v>
      </c>
      <c r="H21" s="139">
        <f>G21/$G$9</f>
        <v>0.0192583633500349</v>
      </c>
      <c r="I21" s="138">
        <v>33597</v>
      </c>
      <c r="J21" s="136">
        <v>35473</v>
      </c>
      <c r="K21" s="137">
        <v>343</v>
      </c>
      <c r="L21" s="136">
        <v>143</v>
      </c>
      <c r="M21" s="135">
        <f>SUM(I21:L21)</f>
        <v>69556</v>
      </c>
      <c r="N21" s="141">
        <f>IF(ISERROR(G21/M21-1),"         /0",(G21/M21-1))</f>
        <v>0.06860659037322447</v>
      </c>
      <c r="O21" s="140">
        <v>118094</v>
      </c>
      <c r="P21" s="136">
        <v>107464</v>
      </c>
      <c r="Q21" s="137">
        <v>421</v>
      </c>
      <c r="R21" s="136">
        <v>58</v>
      </c>
      <c r="S21" s="135">
        <f>SUM(O21:R21)</f>
        <v>226037</v>
      </c>
      <c r="T21" s="139">
        <f>S21/$S$9</f>
        <v>0.01965451625110256</v>
      </c>
      <c r="U21" s="138">
        <v>107221</v>
      </c>
      <c r="V21" s="136">
        <v>99965</v>
      </c>
      <c r="W21" s="137">
        <v>999</v>
      </c>
      <c r="X21" s="136">
        <v>302</v>
      </c>
      <c r="Y21" s="135">
        <f>SUM(U21:X21)</f>
        <v>208487</v>
      </c>
      <c r="Z21" s="134">
        <f>IF(ISERROR(S21/Y21-1),"         /0",IF(S21/Y21&gt;5,"  *  ",(S21/Y21-1)))</f>
        <v>0.08417791037330868</v>
      </c>
    </row>
    <row r="22" spans="1:26" ht="21" customHeight="1">
      <c r="A22" s="142" t="s">
        <v>413</v>
      </c>
      <c r="B22" s="357" t="s">
        <v>413</v>
      </c>
      <c r="C22" s="140">
        <v>16286</v>
      </c>
      <c r="D22" s="136">
        <v>16050</v>
      </c>
      <c r="E22" s="137">
        <v>510</v>
      </c>
      <c r="F22" s="136">
        <v>544</v>
      </c>
      <c r="G22" s="135">
        <f t="shared" si="6"/>
        <v>33390</v>
      </c>
      <c r="H22" s="139">
        <f t="shared" si="8"/>
        <v>0.008651339364138217</v>
      </c>
      <c r="I22" s="138">
        <v>15929</v>
      </c>
      <c r="J22" s="136">
        <v>15541</v>
      </c>
      <c r="K22" s="137">
        <v>1095</v>
      </c>
      <c r="L22" s="136">
        <v>1073</v>
      </c>
      <c r="M22" s="135">
        <f t="shared" si="9"/>
        <v>33638</v>
      </c>
      <c r="N22" s="141">
        <f t="shared" si="10"/>
        <v>-0.007372614305250047</v>
      </c>
      <c r="O22" s="140">
        <v>49794</v>
      </c>
      <c r="P22" s="136">
        <v>47649</v>
      </c>
      <c r="Q22" s="137">
        <v>1931</v>
      </c>
      <c r="R22" s="136">
        <v>1935</v>
      </c>
      <c r="S22" s="135">
        <f t="shared" si="11"/>
        <v>101309</v>
      </c>
      <c r="T22" s="139">
        <f t="shared" si="12"/>
        <v>0.0088090860650378</v>
      </c>
      <c r="U22" s="138">
        <v>46862</v>
      </c>
      <c r="V22" s="136">
        <v>44805</v>
      </c>
      <c r="W22" s="137">
        <v>3128</v>
      </c>
      <c r="X22" s="136">
        <v>3162</v>
      </c>
      <c r="Y22" s="135">
        <f t="shared" si="13"/>
        <v>97957</v>
      </c>
      <c r="Z22" s="134">
        <f t="shared" si="14"/>
        <v>0.03421909613401808</v>
      </c>
    </row>
    <row r="23" spans="1:26" ht="21" customHeight="1">
      <c r="A23" s="142" t="s">
        <v>414</v>
      </c>
      <c r="B23" s="357" t="s">
        <v>415</v>
      </c>
      <c r="C23" s="140">
        <v>16257</v>
      </c>
      <c r="D23" s="136">
        <v>15708</v>
      </c>
      <c r="E23" s="137">
        <v>326</v>
      </c>
      <c r="F23" s="136">
        <v>219</v>
      </c>
      <c r="G23" s="135">
        <f t="shared" si="6"/>
        <v>32510</v>
      </c>
      <c r="H23" s="139">
        <f t="shared" si="8"/>
        <v>0.008423331618093244</v>
      </c>
      <c r="I23" s="138">
        <v>14344</v>
      </c>
      <c r="J23" s="136">
        <v>14548</v>
      </c>
      <c r="K23" s="137">
        <v>10</v>
      </c>
      <c r="L23" s="136">
        <v>16</v>
      </c>
      <c r="M23" s="135">
        <f t="shared" si="9"/>
        <v>28918</v>
      </c>
      <c r="N23" s="141">
        <f t="shared" si="10"/>
        <v>0.1242132927588353</v>
      </c>
      <c r="O23" s="140">
        <v>51552</v>
      </c>
      <c r="P23" s="136">
        <v>47509</v>
      </c>
      <c r="Q23" s="137">
        <v>337</v>
      </c>
      <c r="R23" s="136">
        <v>252</v>
      </c>
      <c r="S23" s="135">
        <f t="shared" si="11"/>
        <v>99650</v>
      </c>
      <c r="T23" s="139">
        <f t="shared" si="12"/>
        <v>0.008664831617931445</v>
      </c>
      <c r="U23" s="138">
        <v>46056</v>
      </c>
      <c r="V23" s="136">
        <v>42571</v>
      </c>
      <c r="W23" s="137">
        <v>74</v>
      </c>
      <c r="X23" s="136">
        <v>33</v>
      </c>
      <c r="Y23" s="135">
        <f t="shared" si="13"/>
        <v>88734</v>
      </c>
      <c r="Z23" s="134">
        <f t="shared" si="14"/>
        <v>0.12301936123695545</v>
      </c>
    </row>
    <row r="24" spans="1:26" ht="21" customHeight="1">
      <c r="A24" s="142" t="s">
        <v>416</v>
      </c>
      <c r="B24" s="357" t="s">
        <v>417</v>
      </c>
      <c r="C24" s="140">
        <v>15022</v>
      </c>
      <c r="D24" s="136">
        <v>14553</v>
      </c>
      <c r="E24" s="137">
        <v>281</v>
      </c>
      <c r="F24" s="136">
        <v>269</v>
      </c>
      <c r="G24" s="135">
        <f t="shared" si="6"/>
        <v>30125</v>
      </c>
      <c r="H24" s="139">
        <f t="shared" si="8"/>
        <v>0.007805378806369085</v>
      </c>
      <c r="I24" s="138">
        <v>13885</v>
      </c>
      <c r="J24" s="136">
        <v>14337</v>
      </c>
      <c r="K24" s="137">
        <v>77</v>
      </c>
      <c r="L24" s="136">
        <v>49</v>
      </c>
      <c r="M24" s="135">
        <f t="shared" si="9"/>
        <v>28348</v>
      </c>
      <c r="N24" s="141">
        <f t="shared" si="10"/>
        <v>0.06268519825031738</v>
      </c>
      <c r="O24" s="140">
        <v>46101</v>
      </c>
      <c r="P24" s="136">
        <v>41621</v>
      </c>
      <c r="Q24" s="137">
        <v>467</v>
      </c>
      <c r="R24" s="136">
        <v>325</v>
      </c>
      <c r="S24" s="135">
        <f t="shared" si="11"/>
        <v>88514</v>
      </c>
      <c r="T24" s="139">
        <f t="shared" si="12"/>
        <v>0.00769652690245443</v>
      </c>
      <c r="U24" s="138">
        <v>42367</v>
      </c>
      <c r="V24" s="136">
        <v>39545</v>
      </c>
      <c r="W24" s="137">
        <v>199</v>
      </c>
      <c r="X24" s="136">
        <v>182</v>
      </c>
      <c r="Y24" s="135">
        <f t="shared" si="13"/>
        <v>82293</v>
      </c>
      <c r="Z24" s="134">
        <f t="shared" si="14"/>
        <v>0.0755957371829925</v>
      </c>
    </row>
    <row r="25" spans="1:26" ht="21" customHeight="1">
      <c r="A25" s="142" t="s">
        <v>418</v>
      </c>
      <c r="B25" s="357" t="s">
        <v>419</v>
      </c>
      <c r="C25" s="140">
        <v>14196</v>
      </c>
      <c r="D25" s="136">
        <v>13245</v>
      </c>
      <c r="E25" s="137">
        <v>861</v>
      </c>
      <c r="F25" s="136">
        <v>776</v>
      </c>
      <c r="G25" s="135">
        <f t="shared" si="6"/>
        <v>29078</v>
      </c>
      <c r="H25" s="139">
        <f t="shared" si="8"/>
        <v>0.007534101408517851</v>
      </c>
      <c r="I25" s="138">
        <v>14773</v>
      </c>
      <c r="J25" s="136">
        <v>13744</v>
      </c>
      <c r="K25" s="137">
        <v>1012</v>
      </c>
      <c r="L25" s="136">
        <v>1015</v>
      </c>
      <c r="M25" s="135">
        <f t="shared" si="9"/>
        <v>30544</v>
      </c>
      <c r="N25" s="141">
        <f t="shared" si="10"/>
        <v>-0.04799633315872187</v>
      </c>
      <c r="O25" s="140">
        <v>45342</v>
      </c>
      <c r="P25" s="136">
        <v>39204</v>
      </c>
      <c r="Q25" s="137">
        <v>2285</v>
      </c>
      <c r="R25" s="136">
        <v>3038</v>
      </c>
      <c r="S25" s="135">
        <f t="shared" si="11"/>
        <v>89869</v>
      </c>
      <c r="T25" s="139">
        <f t="shared" si="12"/>
        <v>0.007814347743822189</v>
      </c>
      <c r="U25" s="138">
        <v>44892</v>
      </c>
      <c r="V25" s="136">
        <v>38018</v>
      </c>
      <c r="W25" s="137">
        <v>3191</v>
      </c>
      <c r="X25" s="136">
        <v>3778</v>
      </c>
      <c r="Y25" s="135">
        <f t="shared" si="13"/>
        <v>89879</v>
      </c>
      <c r="Z25" s="134">
        <f t="shared" si="14"/>
        <v>-0.0001112606949342787</v>
      </c>
    </row>
    <row r="26" spans="1:26" ht="21" customHeight="1">
      <c r="A26" s="142" t="s">
        <v>420</v>
      </c>
      <c r="B26" s="357" t="s">
        <v>421</v>
      </c>
      <c r="C26" s="140">
        <v>12130</v>
      </c>
      <c r="D26" s="136">
        <v>12254</v>
      </c>
      <c r="E26" s="137">
        <v>8</v>
      </c>
      <c r="F26" s="136">
        <v>17</v>
      </c>
      <c r="G26" s="135">
        <f t="shared" si="6"/>
        <v>24409</v>
      </c>
      <c r="H26" s="139">
        <f t="shared" si="8"/>
        <v>0.006324364855922423</v>
      </c>
      <c r="I26" s="138">
        <v>11014</v>
      </c>
      <c r="J26" s="136">
        <v>11567</v>
      </c>
      <c r="K26" s="137">
        <v>44</v>
      </c>
      <c r="L26" s="136">
        <v>121</v>
      </c>
      <c r="M26" s="135">
        <f t="shared" si="9"/>
        <v>22746</v>
      </c>
      <c r="N26" s="141">
        <f t="shared" si="10"/>
        <v>0.07311175591312757</v>
      </c>
      <c r="O26" s="140">
        <v>36861</v>
      </c>
      <c r="P26" s="136">
        <v>35639</v>
      </c>
      <c r="Q26" s="137">
        <v>281</v>
      </c>
      <c r="R26" s="136">
        <v>101</v>
      </c>
      <c r="S26" s="135">
        <f t="shared" si="11"/>
        <v>72882</v>
      </c>
      <c r="T26" s="139">
        <f t="shared" si="12"/>
        <v>0.006337283070527643</v>
      </c>
      <c r="U26" s="138">
        <v>34192</v>
      </c>
      <c r="V26" s="136">
        <v>32475</v>
      </c>
      <c r="W26" s="137">
        <v>59</v>
      </c>
      <c r="X26" s="136">
        <v>130</v>
      </c>
      <c r="Y26" s="135">
        <f t="shared" si="13"/>
        <v>66856</v>
      </c>
      <c r="Z26" s="134">
        <f t="shared" si="14"/>
        <v>0.0901340193849467</v>
      </c>
    </row>
    <row r="27" spans="1:26" ht="21" customHeight="1">
      <c r="A27" s="142" t="s">
        <v>422</v>
      </c>
      <c r="B27" s="357" t="s">
        <v>423</v>
      </c>
      <c r="C27" s="140">
        <v>11568</v>
      </c>
      <c r="D27" s="136">
        <v>11611</v>
      </c>
      <c r="E27" s="137">
        <v>324</v>
      </c>
      <c r="F27" s="136">
        <v>307</v>
      </c>
      <c r="G27" s="135">
        <f t="shared" si="6"/>
        <v>23810</v>
      </c>
      <c r="H27" s="139">
        <f t="shared" si="8"/>
        <v>0.0061691641287849935</v>
      </c>
      <c r="I27" s="138">
        <v>12374</v>
      </c>
      <c r="J27" s="136">
        <v>12103</v>
      </c>
      <c r="K27" s="137">
        <v>606</v>
      </c>
      <c r="L27" s="136">
        <v>612</v>
      </c>
      <c r="M27" s="135">
        <f t="shared" si="9"/>
        <v>25695</v>
      </c>
      <c r="N27" s="141">
        <f t="shared" si="10"/>
        <v>-0.0733605759875462</v>
      </c>
      <c r="O27" s="140">
        <v>34730</v>
      </c>
      <c r="P27" s="136">
        <v>33459</v>
      </c>
      <c r="Q27" s="137">
        <v>1021</v>
      </c>
      <c r="R27" s="136">
        <v>962</v>
      </c>
      <c r="S27" s="135">
        <f t="shared" si="11"/>
        <v>70172</v>
      </c>
      <c r="T27" s="139">
        <f t="shared" si="12"/>
        <v>0.006101641387792126</v>
      </c>
      <c r="U27" s="138">
        <v>33603</v>
      </c>
      <c r="V27" s="136">
        <v>32488</v>
      </c>
      <c r="W27" s="137">
        <v>1757</v>
      </c>
      <c r="X27" s="136">
        <v>1666</v>
      </c>
      <c r="Y27" s="135">
        <f t="shared" si="13"/>
        <v>69514</v>
      </c>
      <c r="Z27" s="134">
        <f t="shared" si="14"/>
        <v>0.009465719135713702</v>
      </c>
    </row>
    <row r="28" spans="1:26" ht="21" customHeight="1">
      <c r="A28" s="142" t="s">
        <v>424</v>
      </c>
      <c r="B28" s="357" t="s">
        <v>425</v>
      </c>
      <c r="C28" s="140">
        <v>8132</v>
      </c>
      <c r="D28" s="136">
        <v>7884</v>
      </c>
      <c r="E28" s="137">
        <v>841</v>
      </c>
      <c r="F28" s="136">
        <v>799</v>
      </c>
      <c r="G28" s="135">
        <f t="shared" si="6"/>
        <v>17656</v>
      </c>
      <c r="H28" s="139">
        <f>G28/$G$9</f>
        <v>0.0045746645047386745</v>
      </c>
      <c r="I28" s="138">
        <v>6547</v>
      </c>
      <c r="J28" s="136">
        <v>6863</v>
      </c>
      <c r="K28" s="137">
        <v>2376</v>
      </c>
      <c r="L28" s="136">
        <v>2441</v>
      </c>
      <c r="M28" s="135">
        <f>SUM(I28:L28)</f>
        <v>18227</v>
      </c>
      <c r="N28" s="141">
        <f>IF(ISERROR(G28/M28-1),"         /0",(G28/M28-1))</f>
        <v>-0.03132715202721237</v>
      </c>
      <c r="O28" s="140">
        <v>24890</v>
      </c>
      <c r="P28" s="136">
        <v>25083</v>
      </c>
      <c r="Q28" s="137">
        <v>7119</v>
      </c>
      <c r="R28" s="136">
        <v>6529</v>
      </c>
      <c r="S28" s="135">
        <f>SUM(O28:R28)</f>
        <v>63621</v>
      </c>
      <c r="T28" s="139">
        <f>S28/$S$9</f>
        <v>0.005532014574655459</v>
      </c>
      <c r="U28" s="138">
        <v>20996</v>
      </c>
      <c r="V28" s="136">
        <v>21456</v>
      </c>
      <c r="W28" s="137">
        <v>7199</v>
      </c>
      <c r="X28" s="136">
        <v>7300</v>
      </c>
      <c r="Y28" s="135">
        <f>SUM(U28:X28)</f>
        <v>56951</v>
      </c>
      <c r="Z28" s="134">
        <f>IF(ISERROR(S28/Y28-1),"         /0",IF(S28/Y28&gt;5,"  *  ",(S28/Y28-1)))</f>
        <v>0.11711822443855247</v>
      </c>
    </row>
    <row r="29" spans="1:26" ht="21" customHeight="1">
      <c r="A29" s="142" t="s">
        <v>426</v>
      </c>
      <c r="B29" s="357" t="s">
        <v>427</v>
      </c>
      <c r="C29" s="140">
        <v>8952</v>
      </c>
      <c r="D29" s="136">
        <v>8372</v>
      </c>
      <c r="E29" s="137">
        <v>14</v>
      </c>
      <c r="F29" s="136">
        <v>24</v>
      </c>
      <c r="G29" s="135">
        <f t="shared" si="6"/>
        <v>17362</v>
      </c>
      <c r="H29" s="139">
        <f>G29/$G$9</f>
        <v>0.004498489189582741</v>
      </c>
      <c r="I29" s="138">
        <v>7728</v>
      </c>
      <c r="J29" s="136">
        <v>7647</v>
      </c>
      <c r="K29" s="137">
        <v>15</v>
      </c>
      <c r="L29" s="136">
        <v>35</v>
      </c>
      <c r="M29" s="135">
        <f>SUM(I29:L29)</f>
        <v>15425</v>
      </c>
      <c r="N29" s="141">
        <f>IF(ISERROR(G29/M29-1),"         /0",(G29/M29-1))</f>
        <v>0.1255753646677471</v>
      </c>
      <c r="O29" s="140">
        <v>28904</v>
      </c>
      <c r="P29" s="136">
        <v>26619</v>
      </c>
      <c r="Q29" s="137">
        <v>22</v>
      </c>
      <c r="R29" s="136">
        <v>31</v>
      </c>
      <c r="S29" s="135">
        <f>SUM(O29:R29)</f>
        <v>55576</v>
      </c>
      <c r="T29" s="139">
        <f>S29/$S$9</f>
        <v>0.004832480501737662</v>
      </c>
      <c r="U29" s="138">
        <v>24822</v>
      </c>
      <c r="V29" s="136">
        <v>23303</v>
      </c>
      <c r="W29" s="137">
        <v>100</v>
      </c>
      <c r="X29" s="136">
        <v>58</v>
      </c>
      <c r="Y29" s="135">
        <f>SUM(U29:X29)</f>
        <v>48283</v>
      </c>
      <c r="Z29" s="134">
        <f>IF(ISERROR(S29/Y29-1),"         /0",IF(S29/Y29&gt;5,"  *  ",(S29/Y29-1)))</f>
        <v>0.15104695234347498</v>
      </c>
    </row>
    <row r="30" spans="1:26" ht="21" customHeight="1">
      <c r="A30" s="142" t="s">
        <v>428</v>
      </c>
      <c r="B30" s="357" t="s">
        <v>429</v>
      </c>
      <c r="C30" s="140">
        <v>7829</v>
      </c>
      <c r="D30" s="136">
        <v>7721</v>
      </c>
      <c r="E30" s="137">
        <v>25</v>
      </c>
      <c r="F30" s="136">
        <v>31</v>
      </c>
      <c r="G30" s="135">
        <f t="shared" si="6"/>
        <v>15606</v>
      </c>
      <c r="H30" s="139">
        <f>G30/$G$9</f>
        <v>0.004043510096338455</v>
      </c>
      <c r="I30" s="138">
        <v>8422</v>
      </c>
      <c r="J30" s="136">
        <v>8612</v>
      </c>
      <c r="K30" s="137">
        <v>49</v>
      </c>
      <c r="L30" s="136">
        <v>63</v>
      </c>
      <c r="M30" s="135">
        <f>SUM(I30:L30)</f>
        <v>17146</v>
      </c>
      <c r="N30" s="141">
        <f>IF(ISERROR(G30/M30-1),"         /0",(G30/M30-1))</f>
        <v>-0.0898168669077336</v>
      </c>
      <c r="O30" s="140">
        <v>24243</v>
      </c>
      <c r="P30" s="136">
        <v>23667</v>
      </c>
      <c r="Q30" s="137">
        <v>84</v>
      </c>
      <c r="R30" s="136">
        <v>99</v>
      </c>
      <c r="S30" s="135">
        <f>SUM(O30:R30)</f>
        <v>48093</v>
      </c>
      <c r="T30" s="139">
        <f>S30/$S$9</f>
        <v>0.004181813818376086</v>
      </c>
      <c r="U30" s="138">
        <v>24524</v>
      </c>
      <c r="V30" s="136">
        <v>23938</v>
      </c>
      <c r="W30" s="137">
        <v>186</v>
      </c>
      <c r="X30" s="136">
        <v>197</v>
      </c>
      <c r="Y30" s="135">
        <f>SUM(U30:X30)</f>
        <v>48845</v>
      </c>
      <c r="Z30" s="134">
        <f>IF(ISERROR(S30/Y30-1),"         /0",IF(S30/Y30&gt;5,"  *  ",(S30/Y30-1)))</f>
        <v>-0.015395639267069328</v>
      </c>
    </row>
    <row r="31" spans="1:26" ht="21" customHeight="1">
      <c r="A31" s="142" t="s">
        <v>430</v>
      </c>
      <c r="B31" s="357" t="s">
        <v>431</v>
      </c>
      <c r="C31" s="140">
        <v>4317</v>
      </c>
      <c r="D31" s="136">
        <v>3505</v>
      </c>
      <c r="E31" s="137">
        <v>2870</v>
      </c>
      <c r="F31" s="136">
        <v>3074</v>
      </c>
      <c r="G31" s="135">
        <f t="shared" si="6"/>
        <v>13766</v>
      </c>
      <c r="H31" s="139">
        <f>G31/$G$9</f>
        <v>0.0035667666273353307</v>
      </c>
      <c r="I31" s="138">
        <v>5902</v>
      </c>
      <c r="J31" s="136">
        <v>5586</v>
      </c>
      <c r="K31" s="137">
        <v>3445</v>
      </c>
      <c r="L31" s="136">
        <v>3473</v>
      </c>
      <c r="M31" s="135">
        <f>SUM(I31:L31)</f>
        <v>18406</v>
      </c>
      <c r="N31" s="141">
        <f>IF(ISERROR(G31/M31-1),"         /0",(G31/M31-1))</f>
        <v>-0.2520917092252526</v>
      </c>
      <c r="O31" s="140">
        <v>12522</v>
      </c>
      <c r="P31" s="136">
        <v>10451</v>
      </c>
      <c r="Q31" s="137">
        <v>9066</v>
      </c>
      <c r="R31" s="136">
        <v>9260</v>
      </c>
      <c r="S31" s="135">
        <f>SUM(O31:R31)</f>
        <v>41299</v>
      </c>
      <c r="T31" s="139">
        <f>S31/$S$9</f>
        <v>0.0035910575111786328</v>
      </c>
      <c r="U31" s="138">
        <v>16880</v>
      </c>
      <c r="V31" s="136">
        <v>15619</v>
      </c>
      <c r="W31" s="137">
        <v>10526</v>
      </c>
      <c r="X31" s="136">
        <v>10764</v>
      </c>
      <c r="Y31" s="135">
        <f>SUM(U31:X31)</f>
        <v>53789</v>
      </c>
      <c r="Z31" s="134">
        <f>IF(ISERROR(S31/Y31-1),"         /0",IF(S31/Y31&gt;5,"  *  ",(S31/Y31-1)))</f>
        <v>-0.23220361040361415</v>
      </c>
    </row>
    <row r="32" spans="1:26" ht="21" customHeight="1">
      <c r="A32" s="142" t="s">
        <v>432</v>
      </c>
      <c r="B32" s="357" t="s">
        <v>433</v>
      </c>
      <c r="C32" s="140">
        <v>6645</v>
      </c>
      <c r="D32" s="136">
        <v>6612</v>
      </c>
      <c r="E32" s="137">
        <v>125</v>
      </c>
      <c r="F32" s="136">
        <v>116</v>
      </c>
      <c r="G32" s="135">
        <f t="shared" si="6"/>
        <v>13498</v>
      </c>
      <c r="H32" s="139">
        <f>G32/$G$9</f>
        <v>0.0034973279046761796</v>
      </c>
      <c r="I32" s="138">
        <v>6687</v>
      </c>
      <c r="J32" s="136">
        <v>7118</v>
      </c>
      <c r="K32" s="137">
        <v>392</v>
      </c>
      <c r="L32" s="136">
        <v>450</v>
      </c>
      <c r="M32" s="135">
        <f>SUM(I32:L32)</f>
        <v>14647</v>
      </c>
      <c r="N32" s="141">
        <f>IF(ISERROR(G32/M32-1),"         /0",(G32/M32-1))</f>
        <v>-0.07844609817710113</v>
      </c>
      <c r="O32" s="140">
        <v>20564</v>
      </c>
      <c r="P32" s="136">
        <v>19194</v>
      </c>
      <c r="Q32" s="137">
        <v>313</v>
      </c>
      <c r="R32" s="136">
        <v>311</v>
      </c>
      <c r="S32" s="135">
        <f>SUM(O32:R32)</f>
        <v>40382</v>
      </c>
      <c r="T32" s="139">
        <f>S32/$S$9</f>
        <v>0.0035113219307105633</v>
      </c>
      <c r="U32" s="138">
        <v>20268</v>
      </c>
      <c r="V32" s="136">
        <v>20412</v>
      </c>
      <c r="W32" s="137">
        <v>1340</v>
      </c>
      <c r="X32" s="136">
        <v>1311</v>
      </c>
      <c r="Y32" s="135">
        <f>SUM(U32:X32)</f>
        <v>43331</v>
      </c>
      <c r="Z32" s="134">
        <f>IF(ISERROR(S32/Y32-1),"         /0",IF(S32/Y32&gt;5,"  *  ",(S32/Y32-1)))</f>
        <v>-0.06805751078904254</v>
      </c>
    </row>
    <row r="33" spans="1:26" ht="21" customHeight="1">
      <c r="A33" s="142" t="s">
        <v>434</v>
      </c>
      <c r="B33" s="357" t="s">
        <v>435</v>
      </c>
      <c r="C33" s="140">
        <v>5845</v>
      </c>
      <c r="D33" s="136">
        <v>6018</v>
      </c>
      <c r="E33" s="137">
        <v>6</v>
      </c>
      <c r="F33" s="136">
        <v>7</v>
      </c>
      <c r="G33" s="135">
        <f t="shared" si="6"/>
        <v>11876</v>
      </c>
      <c r="H33" s="139">
        <f aca="true" t="shared" si="15" ref="H33:H45">G33/$G$9</f>
        <v>0.0030770681727614693</v>
      </c>
      <c r="I33" s="138">
        <v>5319</v>
      </c>
      <c r="J33" s="136">
        <v>5648</v>
      </c>
      <c r="K33" s="137">
        <v>18</v>
      </c>
      <c r="L33" s="136">
        <v>16</v>
      </c>
      <c r="M33" s="135">
        <f aca="true" t="shared" si="16" ref="M33:M45">SUM(I33:L33)</f>
        <v>11001</v>
      </c>
      <c r="N33" s="141">
        <f aca="true" t="shared" si="17" ref="N33:N45">IF(ISERROR(G33/M33-1),"         /0",(G33/M33-1))</f>
        <v>0.0795382237978366</v>
      </c>
      <c r="O33" s="140">
        <v>18007</v>
      </c>
      <c r="P33" s="136">
        <v>16539</v>
      </c>
      <c r="Q33" s="137">
        <v>39</v>
      </c>
      <c r="R33" s="136">
        <v>36</v>
      </c>
      <c r="S33" s="135">
        <f aca="true" t="shared" si="18" ref="S33:S45">SUM(O33:R33)</f>
        <v>34621</v>
      </c>
      <c r="T33" s="139">
        <f aca="true" t="shared" si="19" ref="T33:T45">S33/$S$9</f>
        <v>0.0030103877114340647</v>
      </c>
      <c r="U33" s="138">
        <v>15653</v>
      </c>
      <c r="V33" s="136">
        <v>15002</v>
      </c>
      <c r="W33" s="137">
        <v>48</v>
      </c>
      <c r="X33" s="136">
        <v>44</v>
      </c>
      <c r="Y33" s="135">
        <f aca="true" t="shared" si="20" ref="Y33:Y45">SUM(U33:X33)</f>
        <v>30747</v>
      </c>
      <c r="Z33" s="134">
        <f aca="true" t="shared" si="21" ref="Z33:Z45">IF(ISERROR(S33/Y33-1),"         /0",IF(S33/Y33&gt;5,"  *  ",(S33/Y33-1)))</f>
        <v>0.1259960321332163</v>
      </c>
    </row>
    <row r="34" spans="1:26" ht="21" customHeight="1">
      <c r="A34" s="142" t="s">
        <v>436</v>
      </c>
      <c r="B34" s="357" t="s">
        <v>437</v>
      </c>
      <c r="C34" s="140">
        <v>5916</v>
      </c>
      <c r="D34" s="136">
        <v>5677</v>
      </c>
      <c r="E34" s="137">
        <v>29</v>
      </c>
      <c r="F34" s="136">
        <v>23</v>
      </c>
      <c r="G34" s="135">
        <f t="shared" si="6"/>
        <v>11645</v>
      </c>
      <c r="H34" s="139">
        <f t="shared" si="15"/>
        <v>0.0030172161394246637</v>
      </c>
      <c r="I34" s="138">
        <v>6504</v>
      </c>
      <c r="J34" s="136">
        <v>6362</v>
      </c>
      <c r="K34" s="137">
        <v>25</v>
      </c>
      <c r="L34" s="136">
        <v>40</v>
      </c>
      <c r="M34" s="135">
        <f t="shared" si="16"/>
        <v>12931</v>
      </c>
      <c r="N34" s="141">
        <f t="shared" si="17"/>
        <v>-0.09945093186915166</v>
      </c>
      <c r="O34" s="140">
        <v>18259</v>
      </c>
      <c r="P34" s="136">
        <v>17285</v>
      </c>
      <c r="Q34" s="137">
        <v>78</v>
      </c>
      <c r="R34" s="136">
        <v>75</v>
      </c>
      <c r="S34" s="135">
        <f t="shared" si="18"/>
        <v>35697</v>
      </c>
      <c r="T34" s="139">
        <f t="shared" si="19"/>
        <v>0.003103948763324624</v>
      </c>
      <c r="U34" s="138">
        <v>18382</v>
      </c>
      <c r="V34" s="136">
        <v>17671</v>
      </c>
      <c r="W34" s="137">
        <v>90</v>
      </c>
      <c r="X34" s="136">
        <v>94</v>
      </c>
      <c r="Y34" s="135">
        <f t="shared" si="20"/>
        <v>36237</v>
      </c>
      <c r="Z34" s="134">
        <f t="shared" si="21"/>
        <v>-0.014901895852305613</v>
      </c>
    </row>
    <row r="35" spans="1:26" ht="21" customHeight="1">
      <c r="A35" s="142" t="s">
        <v>438</v>
      </c>
      <c r="B35" s="357" t="s">
        <v>439</v>
      </c>
      <c r="C35" s="140">
        <v>5592</v>
      </c>
      <c r="D35" s="136">
        <v>5431</v>
      </c>
      <c r="E35" s="137">
        <v>266</v>
      </c>
      <c r="F35" s="136">
        <v>343</v>
      </c>
      <c r="G35" s="135">
        <f t="shared" si="6"/>
        <v>11632</v>
      </c>
      <c r="H35" s="139">
        <f t="shared" si="15"/>
        <v>0.0030138478431762723</v>
      </c>
      <c r="I35" s="138">
        <v>3919</v>
      </c>
      <c r="J35" s="136">
        <v>3907</v>
      </c>
      <c r="K35" s="137">
        <v>310</v>
      </c>
      <c r="L35" s="136">
        <v>337</v>
      </c>
      <c r="M35" s="135">
        <f t="shared" si="16"/>
        <v>8473</v>
      </c>
      <c r="N35" s="141">
        <f t="shared" si="17"/>
        <v>0.37283134663047335</v>
      </c>
      <c r="O35" s="140">
        <v>16021</v>
      </c>
      <c r="P35" s="136">
        <v>15010</v>
      </c>
      <c r="Q35" s="137">
        <v>685</v>
      </c>
      <c r="R35" s="136">
        <v>824</v>
      </c>
      <c r="S35" s="135">
        <f t="shared" si="18"/>
        <v>32540</v>
      </c>
      <c r="T35" s="139">
        <f t="shared" si="19"/>
        <v>0.0028294392458353156</v>
      </c>
      <c r="U35" s="138">
        <v>11061</v>
      </c>
      <c r="V35" s="136">
        <v>10086</v>
      </c>
      <c r="W35" s="137">
        <v>631</v>
      </c>
      <c r="X35" s="136">
        <v>779</v>
      </c>
      <c r="Y35" s="135">
        <f t="shared" si="20"/>
        <v>22557</v>
      </c>
      <c r="Z35" s="134">
        <f t="shared" si="21"/>
        <v>0.44256771733829847</v>
      </c>
    </row>
    <row r="36" spans="1:26" ht="21" customHeight="1">
      <c r="A36" s="142" t="s">
        <v>440</v>
      </c>
      <c r="B36" s="357" t="s">
        <v>441</v>
      </c>
      <c r="C36" s="140">
        <v>4897</v>
      </c>
      <c r="D36" s="136">
        <v>4711</v>
      </c>
      <c r="E36" s="137">
        <v>31</v>
      </c>
      <c r="F36" s="136">
        <v>34</v>
      </c>
      <c r="G36" s="135">
        <f t="shared" si="6"/>
        <v>9673</v>
      </c>
      <c r="H36" s="139">
        <f t="shared" si="15"/>
        <v>0.0025062715085147937</v>
      </c>
      <c r="I36" s="138">
        <v>4828</v>
      </c>
      <c r="J36" s="136">
        <v>4431</v>
      </c>
      <c r="K36" s="137">
        <v>16</v>
      </c>
      <c r="L36" s="136">
        <v>18</v>
      </c>
      <c r="M36" s="135">
        <f t="shared" si="16"/>
        <v>9293</v>
      </c>
      <c r="N36" s="141">
        <f t="shared" si="17"/>
        <v>0.040890993220703775</v>
      </c>
      <c r="O36" s="140">
        <v>14694</v>
      </c>
      <c r="P36" s="136">
        <v>13442</v>
      </c>
      <c r="Q36" s="137">
        <v>101</v>
      </c>
      <c r="R36" s="136">
        <v>105</v>
      </c>
      <c r="S36" s="135">
        <f t="shared" si="18"/>
        <v>28342</v>
      </c>
      <c r="T36" s="139">
        <f t="shared" si="19"/>
        <v>0.0024644120192214053</v>
      </c>
      <c r="U36" s="138">
        <v>15351</v>
      </c>
      <c r="V36" s="136">
        <v>13576</v>
      </c>
      <c r="W36" s="137">
        <v>127</v>
      </c>
      <c r="X36" s="136">
        <v>112</v>
      </c>
      <c r="Y36" s="135">
        <f t="shared" si="20"/>
        <v>29166</v>
      </c>
      <c r="Z36" s="134">
        <f t="shared" si="21"/>
        <v>-0.028252074333127597</v>
      </c>
    </row>
    <row r="37" spans="1:26" ht="21" customHeight="1">
      <c r="A37" s="142" t="s">
        <v>442</v>
      </c>
      <c r="B37" s="357" t="s">
        <v>443</v>
      </c>
      <c r="C37" s="140">
        <v>4491</v>
      </c>
      <c r="D37" s="136">
        <v>4433</v>
      </c>
      <c r="E37" s="137">
        <v>210</v>
      </c>
      <c r="F37" s="136">
        <v>249</v>
      </c>
      <c r="G37" s="135">
        <f t="shared" si="6"/>
        <v>9383</v>
      </c>
      <c r="H37" s="139">
        <f t="shared" si="15"/>
        <v>0.002431132592204519</v>
      </c>
      <c r="I37" s="138">
        <v>5871</v>
      </c>
      <c r="J37" s="136">
        <v>5717</v>
      </c>
      <c r="K37" s="137">
        <v>195</v>
      </c>
      <c r="L37" s="136">
        <v>259</v>
      </c>
      <c r="M37" s="135">
        <f t="shared" si="16"/>
        <v>12042</v>
      </c>
      <c r="N37" s="141">
        <f t="shared" si="17"/>
        <v>-0.22081049659524998</v>
      </c>
      <c r="O37" s="140">
        <v>13156</v>
      </c>
      <c r="P37" s="136">
        <v>13165</v>
      </c>
      <c r="Q37" s="137">
        <v>495</v>
      </c>
      <c r="R37" s="136">
        <v>553</v>
      </c>
      <c r="S37" s="135">
        <f t="shared" si="18"/>
        <v>27369</v>
      </c>
      <c r="T37" s="139">
        <f t="shared" si="19"/>
        <v>0.0023798070903278045</v>
      </c>
      <c r="U37" s="138">
        <v>16262</v>
      </c>
      <c r="V37" s="136">
        <v>15725</v>
      </c>
      <c r="W37" s="137">
        <v>304</v>
      </c>
      <c r="X37" s="136">
        <v>369</v>
      </c>
      <c r="Y37" s="135">
        <f t="shared" si="20"/>
        <v>32660</v>
      </c>
      <c r="Z37" s="134">
        <f t="shared" si="21"/>
        <v>-0.1620024494794856</v>
      </c>
    </row>
    <row r="38" spans="1:26" ht="21" customHeight="1">
      <c r="A38" s="142" t="s">
        <v>444</v>
      </c>
      <c r="B38" s="357" t="s">
        <v>445</v>
      </c>
      <c r="C38" s="140">
        <v>3112</v>
      </c>
      <c r="D38" s="136">
        <v>3152</v>
      </c>
      <c r="E38" s="137">
        <v>5</v>
      </c>
      <c r="F38" s="136">
        <v>9</v>
      </c>
      <c r="G38" s="135">
        <f t="shared" si="6"/>
        <v>6278</v>
      </c>
      <c r="H38" s="139">
        <f t="shared" si="15"/>
        <v>0.0016266279882617466</v>
      </c>
      <c r="I38" s="138">
        <v>3606</v>
      </c>
      <c r="J38" s="136">
        <v>3504</v>
      </c>
      <c r="K38" s="137">
        <v>69</v>
      </c>
      <c r="L38" s="136">
        <v>200</v>
      </c>
      <c r="M38" s="135">
        <f t="shared" si="16"/>
        <v>7379</v>
      </c>
      <c r="N38" s="141">
        <f t="shared" si="17"/>
        <v>-0.1492072096490039</v>
      </c>
      <c r="O38" s="140">
        <v>9221</v>
      </c>
      <c r="P38" s="136">
        <v>9241</v>
      </c>
      <c r="Q38" s="137">
        <v>97</v>
      </c>
      <c r="R38" s="136">
        <v>103</v>
      </c>
      <c r="S38" s="135">
        <f t="shared" si="18"/>
        <v>18662</v>
      </c>
      <c r="T38" s="139">
        <f t="shared" si="19"/>
        <v>0.001622710362808195</v>
      </c>
      <c r="U38" s="138">
        <v>10606</v>
      </c>
      <c r="V38" s="136">
        <v>10070</v>
      </c>
      <c r="W38" s="137">
        <v>159</v>
      </c>
      <c r="X38" s="136">
        <v>488</v>
      </c>
      <c r="Y38" s="135">
        <f t="shared" si="20"/>
        <v>21323</v>
      </c>
      <c r="Z38" s="134">
        <f t="shared" si="21"/>
        <v>-0.12479482249214469</v>
      </c>
    </row>
    <row r="39" spans="1:26" ht="21" customHeight="1">
      <c r="A39" s="142" t="s">
        <v>446</v>
      </c>
      <c r="B39" s="357" t="s">
        <v>447</v>
      </c>
      <c r="C39" s="140">
        <v>2381</v>
      </c>
      <c r="D39" s="136">
        <v>2208</v>
      </c>
      <c r="E39" s="137">
        <v>5</v>
      </c>
      <c r="F39" s="136">
        <v>5</v>
      </c>
      <c r="G39" s="135">
        <f t="shared" si="6"/>
        <v>4599</v>
      </c>
      <c r="H39" s="139">
        <f t="shared" si="15"/>
        <v>0.0011915995727963958</v>
      </c>
      <c r="I39" s="138">
        <v>2887</v>
      </c>
      <c r="J39" s="136">
        <v>3090</v>
      </c>
      <c r="K39" s="137"/>
      <c r="L39" s="136"/>
      <c r="M39" s="135">
        <f t="shared" si="16"/>
        <v>5977</v>
      </c>
      <c r="N39" s="141">
        <f t="shared" si="17"/>
        <v>-0.2305504433662372</v>
      </c>
      <c r="O39" s="140">
        <v>7285</v>
      </c>
      <c r="P39" s="136">
        <v>6837</v>
      </c>
      <c r="Q39" s="137">
        <v>5</v>
      </c>
      <c r="R39" s="136">
        <v>5</v>
      </c>
      <c r="S39" s="135">
        <f t="shared" si="18"/>
        <v>14132</v>
      </c>
      <c r="T39" s="139">
        <f t="shared" si="19"/>
        <v>0.001228814856242922</v>
      </c>
      <c r="U39" s="138">
        <v>8424</v>
      </c>
      <c r="V39" s="136">
        <v>8676</v>
      </c>
      <c r="W39" s="137"/>
      <c r="X39" s="136"/>
      <c r="Y39" s="135">
        <f t="shared" si="20"/>
        <v>17100</v>
      </c>
      <c r="Z39" s="134">
        <f t="shared" si="21"/>
        <v>-0.17356725146198826</v>
      </c>
    </row>
    <row r="40" spans="1:26" ht="21" customHeight="1">
      <c r="A40" s="142" t="s">
        <v>448</v>
      </c>
      <c r="B40" s="357" t="s">
        <v>449</v>
      </c>
      <c r="C40" s="140">
        <v>1897</v>
      </c>
      <c r="D40" s="136">
        <v>1916</v>
      </c>
      <c r="E40" s="137">
        <v>229</v>
      </c>
      <c r="F40" s="136">
        <v>201</v>
      </c>
      <c r="G40" s="135">
        <f t="shared" si="6"/>
        <v>4243</v>
      </c>
      <c r="H40" s="139">
        <f t="shared" si="15"/>
        <v>0.0010993600755327478</v>
      </c>
      <c r="I40" s="138">
        <v>2323</v>
      </c>
      <c r="J40" s="136">
        <v>2447</v>
      </c>
      <c r="K40" s="137">
        <v>343</v>
      </c>
      <c r="L40" s="136">
        <v>288</v>
      </c>
      <c r="M40" s="135">
        <f t="shared" si="16"/>
        <v>5401</v>
      </c>
      <c r="N40" s="141">
        <f t="shared" si="17"/>
        <v>-0.21440473986298836</v>
      </c>
      <c r="O40" s="140">
        <v>5837</v>
      </c>
      <c r="P40" s="136">
        <v>5845</v>
      </c>
      <c r="Q40" s="137">
        <v>714</v>
      </c>
      <c r="R40" s="136">
        <v>681</v>
      </c>
      <c r="S40" s="135">
        <f t="shared" si="18"/>
        <v>13077</v>
      </c>
      <c r="T40" s="139">
        <f t="shared" si="19"/>
        <v>0.001137079810011937</v>
      </c>
      <c r="U40" s="138">
        <v>6754</v>
      </c>
      <c r="V40" s="136">
        <v>7103</v>
      </c>
      <c r="W40" s="137">
        <v>1164</v>
      </c>
      <c r="X40" s="136">
        <v>810</v>
      </c>
      <c r="Y40" s="135">
        <f t="shared" si="20"/>
        <v>15831</v>
      </c>
      <c r="Z40" s="134">
        <f t="shared" si="21"/>
        <v>-0.17396247868106884</v>
      </c>
    </row>
    <row r="41" spans="1:26" ht="21" customHeight="1">
      <c r="A41" s="142" t="s">
        <v>450</v>
      </c>
      <c r="B41" s="357" t="s">
        <v>451</v>
      </c>
      <c r="C41" s="140">
        <v>1986</v>
      </c>
      <c r="D41" s="136">
        <v>2077</v>
      </c>
      <c r="E41" s="137">
        <v>10</v>
      </c>
      <c r="F41" s="136">
        <v>10</v>
      </c>
      <c r="G41" s="135">
        <f t="shared" si="6"/>
        <v>4083</v>
      </c>
      <c r="H41" s="139">
        <f t="shared" si="15"/>
        <v>0.0010579041217063892</v>
      </c>
      <c r="I41" s="138">
        <v>2051</v>
      </c>
      <c r="J41" s="136">
        <v>2252</v>
      </c>
      <c r="K41" s="137">
        <v>97</v>
      </c>
      <c r="L41" s="136">
        <v>138</v>
      </c>
      <c r="M41" s="135">
        <f t="shared" si="16"/>
        <v>4538</v>
      </c>
      <c r="N41" s="141">
        <f t="shared" si="17"/>
        <v>-0.10026443367122084</v>
      </c>
      <c r="O41" s="140">
        <v>6716</v>
      </c>
      <c r="P41" s="136">
        <v>5929</v>
      </c>
      <c r="Q41" s="137">
        <v>44</v>
      </c>
      <c r="R41" s="136">
        <v>44</v>
      </c>
      <c r="S41" s="135">
        <f t="shared" si="18"/>
        <v>12733</v>
      </c>
      <c r="T41" s="139">
        <f t="shared" si="19"/>
        <v>0.0011071680982551039</v>
      </c>
      <c r="U41" s="138">
        <v>6573</v>
      </c>
      <c r="V41" s="136">
        <v>5959</v>
      </c>
      <c r="W41" s="137">
        <v>379</v>
      </c>
      <c r="X41" s="136">
        <v>361</v>
      </c>
      <c r="Y41" s="135">
        <f t="shared" si="20"/>
        <v>13272</v>
      </c>
      <c r="Z41" s="134">
        <f t="shared" si="21"/>
        <v>-0.04061181434599159</v>
      </c>
    </row>
    <row r="42" spans="1:26" ht="21" customHeight="1">
      <c r="A42" s="142" t="s">
        <v>452</v>
      </c>
      <c r="B42" s="357" t="s">
        <v>453</v>
      </c>
      <c r="C42" s="140">
        <v>634</v>
      </c>
      <c r="D42" s="136">
        <v>576</v>
      </c>
      <c r="E42" s="137">
        <v>1223</v>
      </c>
      <c r="F42" s="136">
        <v>1265</v>
      </c>
      <c r="G42" s="135">
        <f t="shared" si="6"/>
        <v>3698</v>
      </c>
      <c r="H42" s="139">
        <f t="shared" si="15"/>
        <v>0.0009581507328117138</v>
      </c>
      <c r="I42" s="138">
        <v>790</v>
      </c>
      <c r="J42" s="136">
        <v>736</v>
      </c>
      <c r="K42" s="137">
        <v>912</v>
      </c>
      <c r="L42" s="136">
        <v>895</v>
      </c>
      <c r="M42" s="135">
        <f t="shared" si="16"/>
        <v>3333</v>
      </c>
      <c r="N42" s="141">
        <f t="shared" si="17"/>
        <v>0.10951095109510955</v>
      </c>
      <c r="O42" s="140">
        <v>1815</v>
      </c>
      <c r="P42" s="136">
        <v>1585</v>
      </c>
      <c r="Q42" s="137">
        <v>4376</v>
      </c>
      <c r="R42" s="136">
        <v>3628</v>
      </c>
      <c r="S42" s="135">
        <f t="shared" si="18"/>
        <v>11404</v>
      </c>
      <c r="T42" s="139">
        <f t="shared" si="19"/>
        <v>0.0009916080257991993</v>
      </c>
      <c r="U42" s="138">
        <v>1699</v>
      </c>
      <c r="V42" s="136">
        <v>1517</v>
      </c>
      <c r="W42" s="137">
        <v>3202</v>
      </c>
      <c r="X42" s="136">
        <v>2708</v>
      </c>
      <c r="Y42" s="135">
        <f t="shared" si="20"/>
        <v>9126</v>
      </c>
      <c r="Z42" s="134">
        <f t="shared" si="21"/>
        <v>0.24961648038571105</v>
      </c>
    </row>
    <row r="43" spans="1:26" ht="21" customHeight="1">
      <c r="A43" s="142" t="s">
        <v>454</v>
      </c>
      <c r="B43" s="357" t="s">
        <v>455</v>
      </c>
      <c r="C43" s="140">
        <v>1605</v>
      </c>
      <c r="D43" s="136">
        <v>1533</v>
      </c>
      <c r="E43" s="137">
        <v>249</v>
      </c>
      <c r="F43" s="136">
        <v>203</v>
      </c>
      <c r="G43" s="135">
        <f t="shared" si="6"/>
        <v>3590</v>
      </c>
      <c r="H43" s="139">
        <f t="shared" si="15"/>
        <v>0.0009301679639789217</v>
      </c>
      <c r="I43" s="138">
        <v>1459</v>
      </c>
      <c r="J43" s="136">
        <v>1352</v>
      </c>
      <c r="K43" s="137">
        <v>161</v>
      </c>
      <c r="L43" s="136">
        <v>211</v>
      </c>
      <c r="M43" s="135">
        <f t="shared" si="16"/>
        <v>3183</v>
      </c>
      <c r="N43" s="141">
        <f t="shared" si="17"/>
        <v>0.12786679233427578</v>
      </c>
      <c r="O43" s="140">
        <v>4831</v>
      </c>
      <c r="P43" s="136">
        <v>4844</v>
      </c>
      <c r="Q43" s="137">
        <v>753</v>
      </c>
      <c r="R43" s="136">
        <v>996</v>
      </c>
      <c r="S43" s="135">
        <f t="shared" si="18"/>
        <v>11424</v>
      </c>
      <c r="T43" s="139">
        <f t="shared" si="19"/>
        <v>0.0009933470788083174</v>
      </c>
      <c r="U43" s="138">
        <v>4636</v>
      </c>
      <c r="V43" s="136">
        <v>4559</v>
      </c>
      <c r="W43" s="137">
        <v>588</v>
      </c>
      <c r="X43" s="136">
        <v>748</v>
      </c>
      <c r="Y43" s="135">
        <f t="shared" si="20"/>
        <v>10531</v>
      </c>
      <c r="Z43" s="134">
        <f t="shared" si="21"/>
        <v>0.08479726521697839</v>
      </c>
    </row>
    <row r="44" spans="1:26" ht="21" customHeight="1">
      <c r="A44" s="142" t="s">
        <v>456</v>
      </c>
      <c r="B44" s="357" t="s">
        <v>457</v>
      </c>
      <c r="C44" s="140">
        <v>0</v>
      </c>
      <c r="D44" s="136">
        <v>0</v>
      </c>
      <c r="E44" s="137">
        <v>1774</v>
      </c>
      <c r="F44" s="136">
        <v>1788</v>
      </c>
      <c r="G44" s="135">
        <f t="shared" si="6"/>
        <v>3562</v>
      </c>
      <c r="H44" s="139">
        <f t="shared" si="15"/>
        <v>0.000922913172059309</v>
      </c>
      <c r="I44" s="138"/>
      <c r="J44" s="136"/>
      <c r="K44" s="137">
        <v>3423</v>
      </c>
      <c r="L44" s="136">
        <v>3263</v>
      </c>
      <c r="M44" s="135">
        <f t="shared" si="16"/>
        <v>6686</v>
      </c>
      <c r="N44" s="141">
        <f t="shared" si="17"/>
        <v>-0.467244989530362</v>
      </c>
      <c r="O44" s="140"/>
      <c r="P44" s="136"/>
      <c r="Q44" s="137">
        <v>4763</v>
      </c>
      <c r="R44" s="136">
        <v>4974</v>
      </c>
      <c r="S44" s="135">
        <f t="shared" si="18"/>
        <v>9737</v>
      </c>
      <c r="T44" s="139">
        <f t="shared" si="19"/>
        <v>0.000846657957489197</v>
      </c>
      <c r="U44" s="138"/>
      <c r="V44" s="136"/>
      <c r="W44" s="137">
        <v>12782</v>
      </c>
      <c r="X44" s="136">
        <v>12620</v>
      </c>
      <c r="Y44" s="135">
        <f t="shared" si="20"/>
        <v>25402</v>
      </c>
      <c r="Z44" s="134">
        <f t="shared" si="21"/>
        <v>-0.6166837256908905</v>
      </c>
    </row>
    <row r="45" spans="1:26" ht="21" customHeight="1">
      <c r="A45" s="142" t="s">
        <v>458</v>
      </c>
      <c r="B45" s="357" t="s">
        <v>459</v>
      </c>
      <c r="C45" s="140">
        <v>997</v>
      </c>
      <c r="D45" s="136">
        <v>967</v>
      </c>
      <c r="E45" s="137">
        <v>555</v>
      </c>
      <c r="F45" s="136">
        <v>491</v>
      </c>
      <c r="G45" s="135">
        <f t="shared" si="6"/>
        <v>3010</v>
      </c>
      <c r="H45" s="139">
        <f t="shared" si="15"/>
        <v>0.0007798901313583717</v>
      </c>
      <c r="I45" s="138">
        <v>936</v>
      </c>
      <c r="J45" s="136">
        <v>835</v>
      </c>
      <c r="K45" s="137">
        <v>609</v>
      </c>
      <c r="L45" s="136">
        <v>557</v>
      </c>
      <c r="M45" s="135">
        <f t="shared" si="16"/>
        <v>2937</v>
      </c>
      <c r="N45" s="141">
        <f t="shared" si="17"/>
        <v>0.024855294518215887</v>
      </c>
      <c r="O45" s="140">
        <v>3153</v>
      </c>
      <c r="P45" s="136">
        <v>3027</v>
      </c>
      <c r="Q45" s="137">
        <v>1747</v>
      </c>
      <c r="R45" s="136">
        <v>1512</v>
      </c>
      <c r="S45" s="135">
        <f t="shared" si="18"/>
        <v>9439</v>
      </c>
      <c r="T45" s="139">
        <f t="shared" si="19"/>
        <v>0.0008207460676533358</v>
      </c>
      <c r="U45" s="138">
        <v>2874</v>
      </c>
      <c r="V45" s="136">
        <v>2687</v>
      </c>
      <c r="W45" s="137">
        <v>1843</v>
      </c>
      <c r="X45" s="136">
        <v>1544</v>
      </c>
      <c r="Y45" s="135">
        <f t="shared" si="20"/>
        <v>8948</v>
      </c>
      <c r="Z45" s="134">
        <f t="shared" si="21"/>
        <v>0.054872597228430964</v>
      </c>
    </row>
    <row r="46" spans="1:26" ht="21" customHeight="1">
      <c r="A46" s="142" t="s">
        <v>460</v>
      </c>
      <c r="B46" s="357" t="s">
        <v>461</v>
      </c>
      <c r="C46" s="140">
        <v>1227</v>
      </c>
      <c r="D46" s="136">
        <v>1341</v>
      </c>
      <c r="E46" s="137">
        <v>198</v>
      </c>
      <c r="F46" s="136">
        <v>154</v>
      </c>
      <c r="G46" s="135">
        <f t="shared" si="6"/>
        <v>2920</v>
      </c>
      <c r="H46" s="139">
        <f aca="true" t="shared" si="22" ref="H46:H60">G46/$G$9</f>
        <v>0.0007565711573310449</v>
      </c>
      <c r="I46" s="138">
        <v>1143</v>
      </c>
      <c r="J46" s="136">
        <v>1105</v>
      </c>
      <c r="K46" s="137">
        <v>76</v>
      </c>
      <c r="L46" s="136">
        <v>49</v>
      </c>
      <c r="M46" s="135">
        <f aca="true" t="shared" si="23" ref="M46:M60">SUM(I46:L46)</f>
        <v>2373</v>
      </c>
      <c r="N46" s="141">
        <f aca="true" t="shared" si="24" ref="N46:N60">IF(ISERROR(G46/M46-1),"         /0",(G46/M46-1))</f>
        <v>0.23050990307627472</v>
      </c>
      <c r="O46" s="140">
        <v>3758</v>
      </c>
      <c r="P46" s="136">
        <v>4330</v>
      </c>
      <c r="Q46" s="137">
        <v>372</v>
      </c>
      <c r="R46" s="136">
        <v>362</v>
      </c>
      <c r="S46" s="135">
        <f aca="true" t="shared" si="25" ref="S46:S60">SUM(O46:R46)</f>
        <v>8822</v>
      </c>
      <c r="T46" s="139">
        <f aca="true" t="shared" si="26" ref="T46:T60">S46/$S$9</f>
        <v>0.0007670962823220392</v>
      </c>
      <c r="U46" s="138">
        <v>3359</v>
      </c>
      <c r="V46" s="136">
        <v>3621</v>
      </c>
      <c r="W46" s="137">
        <v>173</v>
      </c>
      <c r="X46" s="136">
        <v>181</v>
      </c>
      <c r="Y46" s="135">
        <f aca="true" t="shared" si="27" ref="Y46:Y60">SUM(U46:X46)</f>
        <v>7334</v>
      </c>
      <c r="Z46" s="134">
        <f aca="true" t="shared" si="28" ref="Z46:Z60">IF(ISERROR(S46/Y46-1),"         /0",IF(S46/Y46&gt;5,"  *  ",(S46/Y46-1)))</f>
        <v>0.2028906463048814</v>
      </c>
    </row>
    <row r="47" spans="1:26" ht="21" customHeight="1">
      <c r="A47" s="142" t="s">
        <v>462</v>
      </c>
      <c r="B47" s="357" t="s">
        <v>463</v>
      </c>
      <c r="C47" s="140">
        <v>1390</v>
      </c>
      <c r="D47" s="136">
        <v>1383</v>
      </c>
      <c r="E47" s="137">
        <v>66</v>
      </c>
      <c r="F47" s="136">
        <v>73</v>
      </c>
      <c r="G47" s="135">
        <f t="shared" si="6"/>
        <v>2912</v>
      </c>
      <c r="H47" s="139">
        <f t="shared" si="22"/>
        <v>0.000754498359639727</v>
      </c>
      <c r="I47" s="138">
        <v>1625</v>
      </c>
      <c r="J47" s="136">
        <v>1740</v>
      </c>
      <c r="K47" s="137">
        <v>9</v>
      </c>
      <c r="L47" s="136">
        <v>9</v>
      </c>
      <c r="M47" s="135">
        <f t="shared" si="23"/>
        <v>3383</v>
      </c>
      <c r="N47" s="141">
        <f t="shared" si="24"/>
        <v>-0.139225539462016</v>
      </c>
      <c r="O47" s="140">
        <v>4227</v>
      </c>
      <c r="P47" s="136">
        <v>3984</v>
      </c>
      <c r="Q47" s="137">
        <v>117</v>
      </c>
      <c r="R47" s="136">
        <v>117</v>
      </c>
      <c r="S47" s="135">
        <f t="shared" si="25"/>
        <v>8445</v>
      </c>
      <c r="T47" s="139">
        <f t="shared" si="26"/>
        <v>0.0007343151331001611</v>
      </c>
      <c r="U47" s="138">
        <v>4077</v>
      </c>
      <c r="V47" s="136">
        <v>3976</v>
      </c>
      <c r="W47" s="137">
        <v>21</v>
      </c>
      <c r="X47" s="136">
        <v>21</v>
      </c>
      <c r="Y47" s="135">
        <f t="shared" si="27"/>
        <v>8095</v>
      </c>
      <c r="Z47" s="134">
        <f t="shared" si="28"/>
        <v>0.04323656578134649</v>
      </c>
    </row>
    <row r="48" spans="1:26" ht="21" customHeight="1">
      <c r="A48" s="142" t="s">
        <v>464</v>
      </c>
      <c r="B48" s="357" t="s">
        <v>464</v>
      </c>
      <c r="C48" s="140">
        <v>463</v>
      </c>
      <c r="D48" s="136">
        <v>808</v>
      </c>
      <c r="E48" s="137">
        <v>522</v>
      </c>
      <c r="F48" s="136">
        <v>532</v>
      </c>
      <c r="G48" s="135">
        <f t="shared" si="6"/>
        <v>2325</v>
      </c>
      <c r="H48" s="139">
        <f t="shared" si="22"/>
        <v>0.0006024068290392739</v>
      </c>
      <c r="I48" s="138">
        <v>836</v>
      </c>
      <c r="J48" s="136">
        <v>897</v>
      </c>
      <c r="K48" s="137">
        <v>472</v>
      </c>
      <c r="L48" s="136">
        <v>399</v>
      </c>
      <c r="M48" s="135">
        <f t="shared" si="23"/>
        <v>2604</v>
      </c>
      <c r="N48" s="141">
        <f t="shared" si="24"/>
        <v>-0.1071428571428571</v>
      </c>
      <c r="O48" s="140">
        <v>1980</v>
      </c>
      <c r="P48" s="136">
        <v>2696</v>
      </c>
      <c r="Q48" s="137">
        <v>2211</v>
      </c>
      <c r="R48" s="136">
        <v>2102</v>
      </c>
      <c r="S48" s="135">
        <f t="shared" si="25"/>
        <v>8989</v>
      </c>
      <c r="T48" s="139">
        <f t="shared" si="26"/>
        <v>0.0007816173749481762</v>
      </c>
      <c r="U48" s="138">
        <v>2383</v>
      </c>
      <c r="V48" s="136">
        <v>2807</v>
      </c>
      <c r="W48" s="137">
        <v>1608</v>
      </c>
      <c r="X48" s="136">
        <v>1148</v>
      </c>
      <c r="Y48" s="135">
        <f t="shared" si="27"/>
        <v>7946</v>
      </c>
      <c r="Z48" s="134">
        <f t="shared" si="28"/>
        <v>0.1312610118298514</v>
      </c>
    </row>
    <row r="49" spans="1:26" ht="21" customHeight="1">
      <c r="A49" s="142" t="s">
        <v>465</v>
      </c>
      <c r="B49" s="357" t="s">
        <v>466</v>
      </c>
      <c r="C49" s="140">
        <v>1147</v>
      </c>
      <c r="D49" s="136">
        <v>1135</v>
      </c>
      <c r="E49" s="137">
        <v>0</v>
      </c>
      <c r="F49" s="136">
        <v>0</v>
      </c>
      <c r="G49" s="135">
        <f t="shared" si="6"/>
        <v>2282</v>
      </c>
      <c r="H49" s="139">
        <f t="shared" si="22"/>
        <v>0.0005912655414484399</v>
      </c>
      <c r="I49" s="138">
        <v>1052</v>
      </c>
      <c r="J49" s="136">
        <v>1131</v>
      </c>
      <c r="K49" s="137">
        <v>998</v>
      </c>
      <c r="L49" s="136">
        <v>1125</v>
      </c>
      <c r="M49" s="135">
        <f t="shared" si="23"/>
        <v>4306</v>
      </c>
      <c r="N49" s="141">
        <f t="shared" si="24"/>
        <v>-0.47004180213655367</v>
      </c>
      <c r="O49" s="140">
        <v>3611</v>
      </c>
      <c r="P49" s="136">
        <v>3449</v>
      </c>
      <c r="Q49" s="137">
        <v>3033</v>
      </c>
      <c r="R49" s="136">
        <v>2858</v>
      </c>
      <c r="S49" s="135">
        <f t="shared" si="25"/>
        <v>12951</v>
      </c>
      <c r="T49" s="139">
        <f t="shared" si="26"/>
        <v>0.001126123776054492</v>
      </c>
      <c r="U49" s="138">
        <v>3728</v>
      </c>
      <c r="V49" s="136">
        <v>3727</v>
      </c>
      <c r="W49" s="137">
        <v>3581</v>
      </c>
      <c r="X49" s="136">
        <v>3576</v>
      </c>
      <c r="Y49" s="135">
        <f t="shared" si="27"/>
        <v>14612</v>
      </c>
      <c r="Z49" s="134">
        <f t="shared" si="28"/>
        <v>-0.11367369285518747</v>
      </c>
    </row>
    <row r="50" spans="1:26" ht="21" customHeight="1">
      <c r="A50" s="142" t="s">
        <v>467</v>
      </c>
      <c r="B50" s="357" t="s">
        <v>468</v>
      </c>
      <c r="C50" s="140">
        <v>1017</v>
      </c>
      <c r="D50" s="136">
        <v>1060</v>
      </c>
      <c r="E50" s="137">
        <v>2</v>
      </c>
      <c r="F50" s="136">
        <v>2</v>
      </c>
      <c r="G50" s="135">
        <f t="shared" si="6"/>
        <v>2081</v>
      </c>
      <c r="H50" s="139">
        <f t="shared" si="22"/>
        <v>0.0005391864994540769</v>
      </c>
      <c r="I50" s="138">
        <v>1216</v>
      </c>
      <c r="J50" s="136">
        <v>1364</v>
      </c>
      <c r="K50" s="137"/>
      <c r="L50" s="136"/>
      <c r="M50" s="135">
        <f t="shared" si="23"/>
        <v>2580</v>
      </c>
      <c r="N50" s="141">
        <f t="shared" si="24"/>
        <v>-0.19341085271317826</v>
      </c>
      <c r="O50" s="140">
        <v>2788</v>
      </c>
      <c r="P50" s="136">
        <v>3043</v>
      </c>
      <c r="Q50" s="137">
        <v>2</v>
      </c>
      <c r="R50" s="136">
        <v>2</v>
      </c>
      <c r="S50" s="135">
        <f t="shared" si="25"/>
        <v>5835</v>
      </c>
      <c r="T50" s="139">
        <f t="shared" si="26"/>
        <v>0.0005073687154102356</v>
      </c>
      <c r="U50" s="138">
        <v>3190</v>
      </c>
      <c r="V50" s="136">
        <v>3808</v>
      </c>
      <c r="W50" s="137"/>
      <c r="X50" s="136"/>
      <c r="Y50" s="135">
        <f t="shared" si="27"/>
        <v>6998</v>
      </c>
      <c r="Z50" s="134">
        <f t="shared" si="28"/>
        <v>-0.1661903400971706</v>
      </c>
    </row>
    <row r="51" spans="1:26" ht="21" customHeight="1">
      <c r="A51" s="142" t="s">
        <v>469</v>
      </c>
      <c r="B51" s="357" t="s">
        <v>470</v>
      </c>
      <c r="C51" s="140">
        <v>226</v>
      </c>
      <c r="D51" s="136">
        <v>250</v>
      </c>
      <c r="E51" s="137">
        <v>827</v>
      </c>
      <c r="F51" s="136">
        <v>752</v>
      </c>
      <c r="G51" s="135">
        <f t="shared" si="6"/>
        <v>2055</v>
      </c>
      <c r="H51" s="139">
        <f t="shared" si="22"/>
        <v>0.0005324499069572936</v>
      </c>
      <c r="I51" s="138"/>
      <c r="J51" s="136"/>
      <c r="K51" s="137">
        <v>654</v>
      </c>
      <c r="L51" s="136">
        <v>658</v>
      </c>
      <c r="M51" s="135">
        <f t="shared" si="23"/>
        <v>1312</v>
      </c>
      <c r="N51" s="141">
        <f t="shared" si="24"/>
        <v>0.5663109756097562</v>
      </c>
      <c r="O51" s="140">
        <v>851</v>
      </c>
      <c r="P51" s="136">
        <v>763</v>
      </c>
      <c r="Q51" s="137">
        <v>2947</v>
      </c>
      <c r="R51" s="136">
        <v>2126</v>
      </c>
      <c r="S51" s="135">
        <f t="shared" si="25"/>
        <v>6687</v>
      </c>
      <c r="T51" s="139">
        <f t="shared" si="26"/>
        <v>0.0005814523735986711</v>
      </c>
      <c r="U51" s="138">
        <v>804</v>
      </c>
      <c r="V51" s="136">
        <v>646</v>
      </c>
      <c r="W51" s="137">
        <v>1951</v>
      </c>
      <c r="X51" s="136">
        <v>1549</v>
      </c>
      <c r="Y51" s="135">
        <f t="shared" si="27"/>
        <v>4950</v>
      </c>
      <c r="Z51" s="134">
        <f t="shared" si="28"/>
        <v>0.35090909090909084</v>
      </c>
    </row>
    <row r="52" spans="1:26" ht="21" customHeight="1">
      <c r="A52" s="142" t="s">
        <v>471</v>
      </c>
      <c r="B52" s="357" t="s">
        <v>471</v>
      </c>
      <c r="C52" s="140">
        <v>364</v>
      </c>
      <c r="D52" s="136">
        <v>381</v>
      </c>
      <c r="E52" s="137">
        <v>461</v>
      </c>
      <c r="F52" s="136">
        <v>559</v>
      </c>
      <c r="G52" s="135">
        <f t="shared" si="6"/>
        <v>1765</v>
      </c>
      <c r="H52" s="139">
        <f t="shared" si="22"/>
        <v>0.0004573109906470186</v>
      </c>
      <c r="I52" s="138">
        <v>483</v>
      </c>
      <c r="J52" s="136">
        <v>440</v>
      </c>
      <c r="K52" s="137">
        <v>588</v>
      </c>
      <c r="L52" s="136">
        <v>621</v>
      </c>
      <c r="M52" s="135">
        <f t="shared" si="23"/>
        <v>2132</v>
      </c>
      <c r="N52" s="141">
        <f t="shared" si="24"/>
        <v>-0.17213883677298314</v>
      </c>
      <c r="O52" s="140">
        <v>1059</v>
      </c>
      <c r="P52" s="136">
        <v>1122</v>
      </c>
      <c r="Q52" s="137">
        <v>1680</v>
      </c>
      <c r="R52" s="136">
        <v>1830</v>
      </c>
      <c r="S52" s="135">
        <f t="shared" si="25"/>
        <v>5691</v>
      </c>
      <c r="T52" s="139">
        <f t="shared" si="26"/>
        <v>0.0004948475337445846</v>
      </c>
      <c r="U52" s="138">
        <v>1268</v>
      </c>
      <c r="V52" s="136">
        <v>1268</v>
      </c>
      <c r="W52" s="137">
        <v>1741</v>
      </c>
      <c r="X52" s="136">
        <v>1599</v>
      </c>
      <c r="Y52" s="135">
        <f t="shared" si="27"/>
        <v>5876</v>
      </c>
      <c r="Z52" s="134">
        <f t="shared" si="28"/>
        <v>-0.03148400272294083</v>
      </c>
    </row>
    <row r="53" spans="1:26" ht="21" customHeight="1">
      <c r="A53" s="142" t="s">
        <v>442</v>
      </c>
      <c r="B53" s="357" t="s">
        <v>472</v>
      </c>
      <c r="C53" s="140">
        <v>711</v>
      </c>
      <c r="D53" s="136">
        <v>765</v>
      </c>
      <c r="E53" s="137">
        <v>8</v>
      </c>
      <c r="F53" s="136">
        <v>12</v>
      </c>
      <c r="G53" s="135">
        <f t="shared" si="6"/>
        <v>1496</v>
      </c>
      <c r="H53" s="139">
        <f t="shared" si="22"/>
        <v>0.0003876131682764532</v>
      </c>
      <c r="I53" s="138">
        <v>340</v>
      </c>
      <c r="J53" s="136">
        <v>377</v>
      </c>
      <c r="K53" s="137">
        <v>169</v>
      </c>
      <c r="L53" s="136">
        <v>475</v>
      </c>
      <c r="M53" s="135">
        <f t="shared" si="23"/>
        <v>1361</v>
      </c>
      <c r="N53" s="141">
        <f t="shared" si="24"/>
        <v>0.09919177075679642</v>
      </c>
      <c r="O53" s="140">
        <v>2084</v>
      </c>
      <c r="P53" s="136">
        <v>2255</v>
      </c>
      <c r="Q53" s="137">
        <v>208</v>
      </c>
      <c r="R53" s="136">
        <v>1046</v>
      </c>
      <c r="S53" s="135">
        <f t="shared" si="25"/>
        <v>5593</v>
      </c>
      <c r="T53" s="139">
        <f t="shared" si="26"/>
        <v>0.0004863261739999054</v>
      </c>
      <c r="U53" s="138">
        <v>932</v>
      </c>
      <c r="V53" s="136">
        <v>1070</v>
      </c>
      <c r="W53" s="137">
        <v>366</v>
      </c>
      <c r="X53" s="136">
        <v>991</v>
      </c>
      <c r="Y53" s="135">
        <f t="shared" si="27"/>
        <v>3359</v>
      </c>
      <c r="Z53" s="134">
        <f t="shared" si="28"/>
        <v>0.6650788925275379</v>
      </c>
    </row>
    <row r="54" spans="1:26" ht="21" customHeight="1">
      <c r="A54" s="142" t="s">
        <v>473</v>
      </c>
      <c r="B54" s="357" t="s">
        <v>473</v>
      </c>
      <c r="C54" s="140">
        <v>637</v>
      </c>
      <c r="D54" s="136">
        <v>691</v>
      </c>
      <c r="E54" s="137">
        <v>62</v>
      </c>
      <c r="F54" s="136">
        <v>59</v>
      </c>
      <c r="G54" s="135">
        <f t="shared" si="6"/>
        <v>1449</v>
      </c>
      <c r="H54" s="139">
        <f t="shared" si="22"/>
        <v>0.0003754354818399603</v>
      </c>
      <c r="I54" s="138">
        <v>762</v>
      </c>
      <c r="J54" s="136">
        <v>801</v>
      </c>
      <c r="K54" s="137">
        <v>159</v>
      </c>
      <c r="L54" s="136">
        <v>271</v>
      </c>
      <c r="M54" s="135">
        <f t="shared" si="23"/>
        <v>1993</v>
      </c>
      <c r="N54" s="141">
        <f t="shared" si="24"/>
        <v>-0.2729553437029604</v>
      </c>
      <c r="O54" s="140">
        <v>2168</v>
      </c>
      <c r="P54" s="136">
        <v>2262</v>
      </c>
      <c r="Q54" s="137">
        <v>162</v>
      </c>
      <c r="R54" s="136">
        <v>160</v>
      </c>
      <c r="S54" s="135">
        <f t="shared" si="25"/>
        <v>4752</v>
      </c>
      <c r="T54" s="139">
        <f t="shared" si="26"/>
        <v>0.00041319899496648494</v>
      </c>
      <c r="U54" s="138">
        <v>2057</v>
      </c>
      <c r="V54" s="136">
        <v>2036</v>
      </c>
      <c r="W54" s="137">
        <v>524</v>
      </c>
      <c r="X54" s="136">
        <v>727</v>
      </c>
      <c r="Y54" s="135">
        <f t="shared" si="27"/>
        <v>5344</v>
      </c>
      <c r="Z54" s="134">
        <f t="shared" si="28"/>
        <v>-0.1107784431137725</v>
      </c>
    </row>
    <row r="55" spans="1:26" ht="21" customHeight="1">
      <c r="A55" s="142" t="s">
        <v>474</v>
      </c>
      <c r="B55" s="357" t="s">
        <v>474</v>
      </c>
      <c r="C55" s="140">
        <v>727</v>
      </c>
      <c r="D55" s="136">
        <v>674</v>
      </c>
      <c r="E55" s="137">
        <v>6</v>
      </c>
      <c r="F55" s="136">
        <v>34</v>
      </c>
      <c r="G55" s="135">
        <f t="shared" si="6"/>
        <v>1441</v>
      </c>
      <c r="H55" s="139">
        <f t="shared" si="22"/>
        <v>0.0003733626841486424</v>
      </c>
      <c r="I55" s="138">
        <v>481</v>
      </c>
      <c r="J55" s="136">
        <v>645</v>
      </c>
      <c r="K55" s="137">
        <v>6</v>
      </c>
      <c r="L55" s="136">
        <v>22</v>
      </c>
      <c r="M55" s="135">
        <f t="shared" si="23"/>
        <v>1154</v>
      </c>
      <c r="N55" s="141">
        <f t="shared" si="24"/>
        <v>0.2487001733102252</v>
      </c>
      <c r="O55" s="140">
        <v>2777</v>
      </c>
      <c r="P55" s="136">
        <v>2258</v>
      </c>
      <c r="Q55" s="137">
        <v>39</v>
      </c>
      <c r="R55" s="136">
        <v>51</v>
      </c>
      <c r="S55" s="135">
        <f t="shared" si="25"/>
        <v>5125</v>
      </c>
      <c r="T55" s="139">
        <f t="shared" si="26"/>
        <v>0.0004456323335865395</v>
      </c>
      <c r="U55" s="138">
        <v>2073</v>
      </c>
      <c r="V55" s="136">
        <v>1989</v>
      </c>
      <c r="W55" s="137">
        <v>26</v>
      </c>
      <c r="X55" s="136">
        <v>31</v>
      </c>
      <c r="Y55" s="135">
        <f t="shared" si="27"/>
        <v>4119</v>
      </c>
      <c r="Z55" s="134">
        <f t="shared" si="28"/>
        <v>0.24423403738771543</v>
      </c>
    </row>
    <row r="56" spans="1:26" ht="21" customHeight="1">
      <c r="A56" s="142" t="s">
        <v>475</v>
      </c>
      <c r="B56" s="357" t="s">
        <v>475</v>
      </c>
      <c r="C56" s="140">
        <v>613</v>
      </c>
      <c r="D56" s="136">
        <v>580</v>
      </c>
      <c r="E56" s="137">
        <v>66</v>
      </c>
      <c r="F56" s="136">
        <v>73</v>
      </c>
      <c r="G56" s="135">
        <f t="shared" si="6"/>
        <v>1332</v>
      </c>
      <c r="H56" s="139">
        <f t="shared" si="22"/>
        <v>0.0003451208156044356</v>
      </c>
      <c r="I56" s="138">
        <v>410</v>
      </c>
      <c r="J56" s="136">
        <v>582</v>
      </c>
      <c r="K56" s="137"/>
      <c r="L56" s="136"/>
      <c r="M56" s="135">
        <f t="shared" si="23"/>
        <v>992</v>
      </c>
      <c r="N56" s="141">
        <f t="shared" si="24"/>
        <v>0.342741935483871</v>
      </c>
      <c r="O56" s="140">
        <v>1938</v>
      </c>
      <c r="P56" s="136">
        <v>1737</v>
      </c>
      <c r="Q56" s="137">
        <v>495</v>
      </c>
      <c r="R56" s="136">
        <v>382</v>
      </c>
      <c r="S56" s="135">
        <f t="shared" si="25"/>
        <v>4552</v>
      </c>
      <c r="T56" s="139">
        <f t="shared" si="26"/>
        <v>0.00039580846487530295</v>
      </c>
      <c r="U56" s="138">
        <v>1274</v>
      </c>
      <c r="V56" s="136">
        <v>1459</v>
      </c>
      <c r="W56" s="137">
        <v>5</v>
      </c>
      <c r="X56" s="136">
        <v>5</v>
      </c>
      <c r="Y56" s="135">
        <f t="shared" si="27"/>
        <v>2743</v>
      </c>
      <c r="Z56" s="134">
        <f t="shared" si="28"/>
        <v>0.6594969012030623</v>
      </c>
    </row>
    <row r="57" spans="1:26" ht="21" customHeight="1">
      <c r="A57" s="142" t="s">
        <v>454</v>
      </c>
      <c r="B57" s="357" t="s">
        <v>476</v>
      </c>
      <c r="C57" s="140">
        <v>0</v>
      </c>
      <c r="D57" s="136">
        <v>0</v>
      </c>
      <c r="E57" s="137">
        <v>562</v>
      </c>
      <c r="F57" s="136">
        <v>594</v>
      </c>
      <c r="G57" s="135">
        <f t="shared" si="6"/>
        <v>1156</v>
      </c>
      <c r="H57" s="139">
        <f t="shared" si="22"/>
        <v>0.00029951926639544107</v>
      </c>
      <c r="I57" s="138"/>
      <c r="J57" s="136"/>
      <c r="K57" s="137">
        <v>330</v>
      </c>
      <c r="L57" s="136">
        <v>416</v>
      </c>
      <c r="M57" s="135">
        <f t="shared" si="23"/>
        <v>746</v>
      </c>
      <c r="N57" s="141">
        <f t="shared" si="24"/>
        <v>0.549597855227882</v>
      </c>
      <c r="O57" s="140"/>
      <c r="P57" s="136"/>
      <c r="Q57" s="137">
        <v>1760</v>
      </c>
      <c r="R57" s="136">
        <v>1793</v>
      </c>
      <c r="S57" s="135">
        <f t="shared" si="25"/>
        <v>3553</v>
      </c>
      <c r="T57" s="139">
        <f t="shared" si="26"/>
        <v>0.0003089427670698487</v>
      </c>
      <c r="U57" s="138"/>
      <c r="V57" s="136"/>
      <c r="W57" s="137">
        <v>1330</v>
      </c>
      <c r="X57" s="136">
        <v>1522</v>
      </c>
      <c r="Y57" s="135">
        <f t="shared" si="27"/>
        <v>2852</v>
      </c>
      <c r="Z57" s="134">
        <f t="shared" si="28"/>
        <v>0.24579242636746135</v>
      </c>
    </row>
    <row r="58" spans="1:26" ht="21" customHeight="1">
      <c r="A58" s="142" t="s">
        <v>477</v>
      </c>
      <c r="B58" s="357" t="s">
        <v>478</v>
      </c>
      <c r="C58" s="140">
        <v>0</v>
      </c>
      <c r="D58" s="136">
        <v>0</v>
      </c>
      <c r="E58" s="137">
        <v>550</v>
      </c>
      <c r="F58" s="136">
        <v>526</v>
      </c>
      <c r="G58" s="135">
        <f t="shared" si="6"/>
        <v>1076</v>
      </c>
      <c r="H58" s="139">
        <f t="shared" si="22"/>
        <v>0.00027879128948226175</v>
      </c>
      <c r="I58" s="138">
        <v>30</v>
      </c>
      <c r="J58" s="136">
        <v>33</v>
      </c>
      <c r="K58" s="137">
        <v>584</v>
      </c>
      <c r="L58" s="136">
        <v>591</v>
      </c>
      <c r="M58" s="135">
        <f t="shared" si="23"/>
        <v>1238</v>
      </c>
      <c r="N58" s="141">
        <f t="shared" si="24"/>
        <v>-0.13085621970920835</v>
      </c>
      <c r="O58" s="140"/>
      <c r="P58" s="136"/>
      <c r="Q58" s="137">
        <v>1895</v>
      </c>
      <c r="R58" s="136">
        <v>1647</v>
      </c>
      <c r="S58" s="135">
        <f t="shared" si="25"/>
        <v>3542</v>
      </c>
      <c r="T58" s="139">
        <f t="shared" si="26"/>
        <v>0.0003079862879148337</v>
      </c>
      <c r="U58" s="138">
        <v>116</v>
      </c>
      <c r="V58" s="136">
        <v>109</v>
      </c>
      <c r="W58" s="137">
        <v>1733</v>
      </c>
      <c r="X58" s="136">
        <v>1681</v>
      </c>
      <c r="Y58" s="135">
        <f t="shared" si="27"/>
        <v>3639</v>
      </c>
      <c r="Z58" s="134">
        <f t="shared" si="28"/>
        <v>-0.026655674635889026</v>
      </c>
    </row>
    <row r="59" spans="1:26" ht="21" customHeight="1">
      <c r="A59" s="142" t="s">
        <v>479</v>
      </c>
      <c r="B59" s="357" t="s">
        <v>480</v>
      </c>
      <c r="C59" s="140">
        <v>395</v>
      </c>
      <c r="D59" s="136">
        <v>588</v>
      </c>
      <c r="E59" s="137">
        <v>46</v>
      </c>
      <c r="F59" s="136">
        <v>39</v>
      </c>
      <c r="G59" s="135">
        <f t="shared" si="6"/>
        <v>1068</v>
      </c>
      <c r="H59" s="139">
        <f t="shared" si="22"/>
        <v>0.00027671849179094387</v>
      </c>
      <c r="I59" s="138">
        <v>491</v>
      </c>
      <c r="J59" s="136">
        <v>650</v>
      </c>
      <c r="K59" s="137">
        <v>59</v>
      </c>
      <c r="L59" s="136">
        <v>65</v>
      </c>
      <c r="M59" s="135">
        <f t="shared" si="23"/>
        <v>1265</v>
      </c>
      <c r="N59" s="141">
        <f t="shared" si="24"/>
        <v>-0.15573122529644268</v>
      </c>
      <c r="O59" s="140">
        <v>1107</v>
      </c>
      <c r="P59" s="136">
        <v>1714</v>
      </c>
      <c r="Q59" s="137">
        <v>103</v>
      </c>
      <c r="R59" s="136">
        <v>75</v>
      </c>
      <c r="S59" s="135">
        <f t="shared" si="25"/>
        <v>2999</v>
      </c>
      <c r="T59" s="139">
        <f t="shared" si="26"/>
        <v>0.0002607709987172745</v>
      </c>
      <c r="U59" s="138">
        <v>1277</v>
      </c>
      <c r="V59" s="136">
        <v>1647</v>
      </c>
      <c r="W59" s="137">
        <v>137</v>
      </c>
      <c r="X59" s="136">
        <v>176</v>
      </c>
      <c r="Y59" s="135">
        <f t="shared" si="27"/>
        <v>3237</v>
      </c>
      <c r="Z59" s="134">
        <f t="shared" si="28"/>
        <v>-0.0735248687055916</v>
      </c>
    </row>
    <row r="60" spans="1:26" ht="21" customHeight="1" thickBot="1">
      <c r="A60" s="133" t="s">
        <v>52</v>
      </c>
      <c r="B60" s="358"/>
      <c r="C60" s="131">
        <v>1536</v>
      </c>
      <c r="D60" s="127">
        <v>1461</v>
      </c>
      <c r="E60" s="128">
        <v>6274</v>
      </c>
      <c r="F60" s="127">
        <v>5699</v>
      </c>
      <c r="G60" s="126">
        <f t="shared" si="6"/>
        <v>14970</v>
      </c>
      <c r="H60" s="130">
        <f t="shared" si="22"/>
        <v>0.003878722679878679</v>
      </c>
      <c r="I60" s="129">
        <v>1440</v>
      </c>
      <c r="J60" s="127">
        <v>1429</v>
      </c>
      <c r="K60" s="128">
        <v>6329</v>
      </c>
      <c r="L60" s="127">
        <v>6388</v>
      </c>
      <c r="M60" s="126">
        <f t="shared" si="23"/>
        <v>15586</v>
      </c>
      <c r="N60" s="132">
        <f t="shared" si="24"/>
        <v>-0.03952264853073273</v>
      </c>
      <c r="O60" s="131">
        <v>4687</v>
      </c>
      <c r="P60" s="127">
        <v>4568</v>
      </c>
      <c r="Q60" s="128">
        <v>16977</v>
      </c>
      <c r="R60" s="127">
        <v>16384</v>
      </c>
      <c r="S60" s="126">
        <f t="shared" si="25"/>
        <v>42616</v>
      </c>
      <c r="T60" s="130">
        <f t="shared" si="26"/>
        <v>0.0037055741518290664</v>
      </c>
      <c r="U60" s="129">
        <v>4280</v>
      </c>
      <c r="V60" s="127">
        <v>4042</v>
      </c>
      <c r="W60" s="128">
        <v>19956</v>
      </c>
      <c r="X60" s="127">
        <v>20085</v>
      </c>
      <c r="Y60" s="126">
        <f t="shared" si="27"/>
        <v>48363</v>
      </c>
      <c r="Z60" s="125">
        <f t="shared" si="28"/>
        <v>-0.11883051092777541</v>
      </c>
    </row>
    <row r="61" spans="1:2" ht="8.25" customHeight="1" thickTop="1">
      <c r="A61" s="124"/>
      <c r="B61" s="124"/>
    </row>
    <row r="62" spans="1:2" ht="15">
      <c r="A62" s="124" t="s">
        <v>139</v>
      </c>
      <c r="B62" s="124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:N8 Z5:Z8 Z61:Z65536 N61:N65536">
    <cfRule type="cellIs" priority="3" dxfId="91" operator="lessThan" stopIfTrue="1">
      <formula>0</formula>
    </cfRule>
  </conditionalFormatting>
  <conditionalFormatting sqref="N9:N60 Z9:Z60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4"/>
  <sheetViews>
    <sheetView showGridLines="0" zoomScale="80" zoomScaleNormal="80" zoomScalePageLayoutView="0" workbookViewId="0" topLeftCell="A1">
      <selection activeCell="A55" sqref="A55:IV55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4" ht="18.75" thickBot="1">
      <c r="A1" s="359" t="s">
        <v>121</v>
      </c>
      <c r="B1" s="360"/>
      <c r="C1" s="360"/>
      <c r="W1" s="469" t="s">
        <v>27</v>
      </c>
      <c r="X1" s="470"/>
    </row>
    <row r="2" ht="5.25" customHeight="1" thickBot="1"/>
    <row r="3" spans="1:26" ht="24.75" customHeight="1" thickTop="1">
      <c r="A3" s="620" t="s">
        <v>120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2"/>
    </row>
    <row r="4" spans="1:26" ht="21" customHeight="1" thickBot="1">
      <c r="A4" s="632" t="s">
        <v>43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s="169" customFormat="1" ht="19.5" customHeight="1" thickBot="1" thickTop="1">
      <c r="A5" s="702" t="s">
        <v>117</v>
      </c>
      <c r="B5" s="718" t="s">
        <v>118</v>
      </c>
      <c r="C5" s="721" t="s">
        <v>35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3"/>
      <c r="O5" s="724" t="s">
        <v>34</v>
      </c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3"/>
    </row>
    <row r="6" spans="1:26" s="168" customFormat="1" ht="26.25" customHeight="1" thickBot="1">
      <c r="A6" s="703"/>
      <c r="B6" s="719"/>
      <c r="C6" s="713" t="s">
        <v>145</v>
      </c>
      <c r="D6" s="709"/>
      <c r="E6" s="709"/>
      <c r="F6" s="709"/>
      <c r="G6" s="710"/>
      <c r="H6" s="715" t="s">
        <v>33</v>
      </c>
      <c r="I6" s="713" t="s">
        <v>146</v>
      </c>
      <c r="J6" s="709"/>
      <c r="K6" s="709"/>
      <c r="L6" s="709"/>
      <c r="M6" s="710"/>
      <c r="N6" s="715" t="s">
        <v>32</v>
      </c>
      <c r="O6" s="708" t="s">
        <v>147</v>
      </c>
      <c r="P6" s="709"/>
      <c r="Q6" s="709"/>
      <c r="R6" s="709"/>
      <c r="S6" s="710"/>
      <c r="T6" s="715" t="s">
        <v>33</v>
      </c>
      <c r="U6" s="708" t="s">
        <v>148</v>
      </c>
      <c r="V6" s="709"/>
      <c r="W6" s="709"/>
      <c r="X6" s="709"/>
      <c r="Y6" s="710"/>
      <c r="Z6" s="715" t="s">
        <v>32</v>
      </c>
    </row>
    <row r="7" spans="1:26" s="163" customFormat="1" ht="26.25" customHeight="1">
      <c r="A7" s="704"/>
      <c r="B7" s="719"/>
      <c r="C7" s="636" t="s">
        <v>21</v>
      </c>
      <c r="D7" s="631"/>
      <c r="E7" s="627" t="s">
        <v>20</v>
      </c>
      <c r="F7" s="631"/>
      <c r="G7" s="614" t="s">
        <v>16</v>
      </c>
      <c r="H7" s="607"/>
      <c r="I7" s="714" t="s">
        <v>21</v>
      </c>
      <c r="J7" s="631"/>
      <c r="K7" s="627" t="s">
        <v>20</v>
      </c>
      <c r="L7" s="631"/>
      <c r="M7" s="614" t="s">
        <v>16</v>
      </c>
      <c r="N7" s="607"/>
      <c r="O7" s="714" t="s">
        <v>21</v>
      </c>
      <c r="P7" s="631"/>
      <c r="Q7" s="627" t="s">
        <v>20</v>
      </c>
      <c r="R7" s="631"/>
      <c r="S7" s="614" t="s">
        <v>16</v>
      </c>
      <c r="T7" s="607"/>
      <c r="U7" s="714" t="s">
        <v>21</v>
      </c>
      <c r="V7" s="631"/>
      <c r="W7" s="627" t="s">
        <v>20</v>
      </c>
      <c r="X7" s="631"/>
      <c r="Y7" s="614" t="s">
        <v>16</v>
      </c>
      <c r="Z7" s="607"/>
    </row>
    <row r="8" spans="1:26" s="163" customFormat="1" ht="19.5" customHeight="1" thickBot="1">
      <c r="A8" s="705"/>
      <c r="B8" s="720"/>
      <c r="C8" s="166" t="s">
        <v>30</v>
      </c>
      <c r="D8" s="164" t="s">
        <v>29</v>
      </c>
      <c r="E8" s="165" t="s">
        <v>30</v>
      </c>
      <c r="F8" s="361" t="s">
        <v>29</v>
      </c>
      <c r="G8" s="717"/>
      <c r="H8" s="716"/>
      <c r="I8" s="166" t="s">
        <v>30</v>
      </c>
      <c r="J8" s="164" t="s">
        <v>29</v>
      </c>
      <c r="K8" s="165" t="s">
        <v>30</v>
      </c>
      <c r="L8" s="361" t="s">
        <v>29</v>
      </c>
      <c r="M8" s="717"/>
      <c r="N8" s="716"/>
      <c r="O8" s="166" t="s">
        <v>30</v>
      </c>
      <c r="P8" s="164" t="s">
        <v>29</v>
      </c>
      <c r="Q8" s="165" t="s">
        <v>30</v>
      </c>
      <c r="R8" s="361" t="s">
        <v>29</v>
      </c>
      <c r="S8" s="717"/>
      <c r="T8" s="716"/>
      <c r="U8" s="166" t="s">
        <v>30</v>
      </c>
      <c r="V8" s="164" t="s">
        <v>29</v>
      </c>
      <c r="W8" s="165" t="s">
        <v>30</v>
      </c>
      <c r="X8" s="361" t="s">
        <v>29</v>
      </c>
      <c r="Y8" s="717"/>
      <c r="Z8" s="716"/>
    </row>
    <row r="9" spans="1:26" s="152" customFormat="1" ht="18" customHeight="1" thickBot="1" thickTop="1">
      <c r="A9" s="162" t="s">
        <v>23</v>
      </c>
      <c r="B9" s="355"/>
      <c r="C9" s="161">
        <f>SUM(C10:C52)</f>
        <v>12806.842</v>
      </c>
      <c r="D9" s="155">
        <f>SUM(D10:D52)</f>
        <v>12806.841999999999</v>
      </c>
      <c r="E9" s="156">
        <f>SUM(E10:E52)</f>
        <v>2096.5349999999994</v>
      </c>
      <c r="F9" s="155">
        <f>SUM(F10:F52)</f>
        <v>2096.5349999999994</v>
      </c>
      <c r="G9" s="154">
        <f aca="true" t="shared" si="0" ref="G9:G20">SUM(C9:F9)</f>
        <v>29806.754</v>
      </c>
      <c r="H9" s="158">
        <f aca="true" t="shared" si="1" ref="H9:H52">G9/$G$9</f>
        <v>1</v>
      </c>
      <c r="I9" s="157">
        <f>SUM(I10:I52)</f>
        <v>13973.525000000001</v>
      </c>
      <c r="J9" s="155">
        <f>SUM(J10:J52)</f>
        <v>13973.525000000003</v>
      </c>
      <c r="K9" s="156">
        <f>SUM(K10:K52)</f>
        <v>1109.357</v>
      </c>
      <c r="L9" s="155">
        <f>SUM(L10:L52)</f>
        <v>1109.357</v>
      </c>
      <c r="M9" s="154">
        <f aca="true" t="shared" si="2" ref="M9:M20">SUM(I9:L9)</f>
        <v>30165.764000000003</v>
      </c>
      <c r="N9" s="160">
        <f aca="true" t="shared" si="3" ref="N9:N20">IF(ISERROR(G9/M9-1),"         /0",(G9/M9-1))</f>
        <v>-0.011901240094565502</v>
      </c>
      <c r="O9" s="159">
        <f>SUM(O10:O52)</f>
        <v>36076.599</v>
      </c>
      <c r="P9" s="155">
        <f>SUM(P10:P52)</f>
        <v>36076.598999999995</v>
      </c>
      <c r="Q9" s="156">
        <f>SUM(Q10:Q52)</f>
        <v>6095.064000000005</v>
      </c>
      <c r="R9" s="155">
        <f>SUM(R10:R52)</f>
        <v>6095.0639999999985</v>
      </c>
      <c r="S9" s="154">
        <f aca="true" t="shared" si="4" ref="S9:S20">SUM(O9:R9)</f>
        <v>84343.326</v>
      </c>
      <c r="T9" s="158">
        <f aca="true" t="shared" si="5" ref="T9:T52">S9/$S$9</f>
        <v>1</v>
      </c>
      <c r="U9" s="157">
        <f>SUM(U10:U52)</f>
        <v>36987.142</v>
      </c>
      <c r="V9" s="155">
        <f>SUM(V10:V52)</f>
        <v>36987.14199999999</v>
      </c>
      <c r="W9" s="156">
        <f>SUM(W10:W52)</f>
        <v>2970.9296000000004</v>
      </c>
      <c r="X9" s="155">
        <f>SUM(X10:X52)</f>
        <v>2970.9296000000013</v>
      </c>
      <c r="Y9" s="154">
        <f aca="true" t="shared" si="6" ref="Y9:Y20">SUM(U9:X9)</f>
        <v>79916.14319999999</v>
      </c>
      <c r="Z9" s="153">
        <f>IF(ISERROR(S9/Y9-1),"         /0",(S9/Y9-1))</f>
        <v>0.05539785358410554</v>
      </c>
    </row>
    <row r="10" spans="1:26" ht="18.75" customHeight="1" thickTop="1">
      <c r="A10" s="151" t="s">
        <v>389</v>
      </c>
      <c r="B10" s="356" t="s">
        <v>390</v>
      </c>
      <c r="C10" s="149">
        <v>6016.070999999998</v>
      </c>
      <c r="D10" s="145">
        <v>4729.9800000000005</v>
      </c>
      <c r="E10" s="146">
        <v>591.6119999999999</v>
      </c>
      <c r="F10" s="145">
        <v>490.608</v>
      </c>
      <c r="G10" s="144">
        <f t="shared" si="0"/>
        <v>11828.270999999999</v>
      </c>
      <c r="H10" s="148">
        <f t="shared" si="1"/>
        <v>0.39683190594990647</v>
      </c>
      <c r="I10" s="147">
        <v>6764.943000000005</v>
      </c>
      <c r="J10" s="145">
        <v>5320.2080000000005</v>
      </c>
      <c r="K10" s="146">
        <v>388.34899999999993</v>
      </c>
      <c r="L10" s="145">
        <v>143.618</v>
      </c>
      <c r="M10" s="144">
        <f t="shared" si="2"/>
        <v>12617.118000000006</v>
      </c>
      <c r="N10" s="150">
        <f t="shared" si="3"/>
        <v>-0.06252196420767453</v>
      </c>
      <c r="O10" s="149">
        <v>17197.590999999993</v>
      </c>
      <c r="P10" s="145">
        <v>13169.022999999994</v>
      </c>
      <c r="Q10" s="146">
        <v>1877.938000000001</v>
      </c>
      <c r="R10" s="145">
        <v>1140.311</v>
      </c>
      <c r="S10" s="144">
        <f t="shared" si="4"/>
        <v>33384.86299999999</v>
      </c>
      <c r="T10" s="148">
        <f t="shared" si="5"/>
        <v>0.3958210398295176</v>
      </c>
      <c r="U10" s="147">
        <v>17623.87200000001</v>
      </c>
      <c r="V10" s="145">
        <v>14193.723</v>
      </c>
      <c r="W10" s="146">
        <v>829.583</v>
      </c>
      <c r="X10" s="145">
        <v>317.12500000000006</v>
      </c>
      <c r="Y10" s="144">
        <f t="shared" si="6"/>
        <v>32964.30300000001</v>
      </c>
      <c r="Z10" s="143">
        <f aca="true" t="shared" si="7" ref="Z10:Z20">IF(ISERROR(S10/Y10-1),"         /0",IF(S10/Y10&gt;5,"  *  ",(S10/Y10-1)))</f>
        <v>0.012758043147461207</v>
      </c>
    </row>
    <row r="11" spans="1:26" ht="18.75" customHeight="1">
      <c r="A11" s="151" t="s">
        <v>391</v>
      </c>
      <c r="B11" s="356" t="s">
        <v>392</v>
      </c>
      <c r="C11" s="149">
        <v>1361.4040000000002</v>
      </c>
      <c r="D11" s="145">
        <v>1137.205</v>
      </c>
      <c r="E11" s="146">
        <v>104.042</v>
      </c>
      <c r="F11" s="145">
        <v>38.824000000000005</v>
      </c>
      <c r="G11" s="144">
        <f t="shared" si="0"/>
        <v>2641.4750000000004</v>
      </c>
      <c r="H11" s="148">
        <f>G11/$G$9</f>
        <v>0.08862001545018959</v>
      </c>
      <c r="I11" s="147">
        <v>1610.9199999999996</v>
      </c>
      <c r="J11" s="145">
        <v>1764.3909999999998</v>
      </c>
      <c r="K11" s="146">
        <v>94.151</v>
      </c>
      <c r="L11" s="145">
        <v>216.32</v>
      </c>
      <c r="M11" s="144">
        <f t="shared" si="2"/>
        <v>3685.7819999999997</v>
      </c>
      <c r="N11" s="150">
        <f t="shared" si="3"/>
        <v>-0.28333390309030737</v>
      </c>
      <c r="O11" s="149">
        <v>3751.924</v>
      </c>
      <c r="P11" s="145">
        <v>3209.322000000001</v>
      </c>
      <c r="Q11" s="146">
        <v>164.395</v>
      </c>
      <c r="R11" s="145">
        <v>355.47300000000007</v>
      </c>
      <c r="S11" s="144">
        <f t="shared" si="4"/>
        <v>7481.114000000001</v>
      </c>
      <c r="T11" s="148">
        <f>S11/$S$9</f>
        <v>0.08869835178185885</v>
      </c>
      <c r="U11" s="147">
        <v>3979.156000000001</v>
      </c>
      <c r="V11" s="145">
        <v>4161.951999999999</v>
      </c>
      <c r="W11" s="146">
        <v>142.159</v>
      </c>
      <c r="X11" s="145">
        <v>283.229</v>
      </c>
      <c r="Y11" s="144">
        <f t="shared" si="6"/>
        <v>8566.496</v>
      </c>
      <c r="Z11" s="143">
        <f t="shared" si="7"/>
        <v>-0.12670081209399942</v>
      </c>
    </row>
    <row r="12" spans="1:26" ht="18.75" customHeight="1">
      <c r="A12" s="142" t="s">
        <v>393</v>
      </c>
      <c r="B12" s="357" t="s">
        <v>394</v>
      </c>
      <c r="C12" s="140">
        <v>1266.02</v>
      </c>
      <c r="D12" s="136">
        <v>1091.76</v>
      </c>
      <c r="E12" s="137">
        <v>59.944</v>
      </c>
      <c r="F12" s="136">
        <v>25.924000000000003</v>
      </c>
      <c r="G12" s="135">
        <f t="shared" si="0"/>
        <v>2443.6479999999997</v>
      </c>
      <c r="H12" s="139">
        <f t="shared" si="1"/>
        <v>0.0819830297522501</v>
      </c>
      <c r="I12" s="138">
        <v>1230.2439999999997</v>
      </c>
      <c r="J12" s="136">
        <v>988.4069999999998</v>
      </c>
      <c r="K12" s="137">
        <v>50.352</v>
      </c>
      <c r="L12" s="136">
        <v>14.225999999999997</v>
      </c>
      <c r="M12" s="135">
        <f t="shared" si="2"/>
        <v>2283.2289999999994</v>
      </c>
      <c r="N12" s="141">
        <f t="shared" si="3"/>
        <v>0.07025970675740378</v>
      </c>
      <c r="O12" s="140">
        <v>3606.797000000001</v>
      </c>
      <c r="P12" s="136">
        <v>3080.8659999999995</v>
      </c>
      <c r="Q12" s="137">
        <v>204.88899999999995</v>
      </c>
      <c r="R12" s="136">
        <v>96.82700000000001</v>
      </c>
      <c r="S12" s="135">
        <f t="shared" si="4"/>
        <v>6989.379000000001</v>
      </c>
      <c r="T12" s="139">
        <f t="shared" si="5"/>
        <v>0.08286819279571689</v>
      </c>
      <c r="U12" s="138">
        <v>3448.159000000001</v>
      </c>
      <c r="V12" s="136">
        <v>2608.1279999999992</v>
      </c>
      <c r="W12" s="137">
        <v>144.945</v>
      </c>
      <c r="X12" s="136">
        <v>52.222000000000016</v>
      </c>
      <c r="Y12" s="135">
        <f t="shared" si="6"/>
        <v>6253.454</v>
      </c>
      <c r="Z12" s="134">
        <f t="shared" si="7"/>
        <v>0.1176829636869483</v>
      </c>
    </row>
    <row r="13" spans="1:26" ht="18.75" customHeight="1">
      <c r="A13" s="142" t="s">
        <v>397</v>
      </c>
      <c r="B13" s="357" t="s">
        <v>398</v>
      </c>
      <c r="C13" s="140">
        <v>1049.387</v>
      </c>
      <c r="D13" s="136">
        <v>1327.439</v>
      </c>
      <c r="E13" s="137">
        <v>5.758</v>
      </c>
      <c r="F13" s="136">
        <v>7.0600000000000005</v>
      </c>
      <c r="G13" s="135">
        <f t="shared" si="0"/>
        <v>2389.644</v>
      </c>
      <c r="H13" s="139">
        <f t="shared" si="1"/>
        <v>0.0801712256222197</v>
      </c>
      <c r="I13" s="138">
        <v>863.9060000000001</v>
      </c>
      <c r="J13" s="136">
        <v>1250.902</v>
      </c>
      <c r="K13" s="137">
        <v>9.631000000000002</v>
      </c>
      <c r="L13" s="136">
        <v>5.845</v>
      </c>
      <c r="M13" s="135">
        <f t="shared" si="2"/>
        <v>2130.2839999999997</v>
      </c>
      <c r="N13" s="141">
        <f t="shared" si="3"/>
        <v>0.12174902501262741</v>
      </c>
      <c r="O13" s="140">
        <v>2838.6559999999995</v>
      </c>
      <c r="P13" s="136">
        <v>3874.1009999999997</v>
      </c>
      <c r="Q13" s="137">
        <v>18.729</v>
      </c>
      <c r="R13" s="136">
        <v>41.393</v>
      </c>
      <c r="S13" s="135">
        <f t="shared" si="4"/>
        <v>6772.879</v>
      </c>
      <c r="T13" s="139">
        <f t="shared" si="5"/>
        <v>0.08030130327087172</v>
      </c>
      <c r="U13" s="138">
        <v>2364.0139999999997</v>
      </c>
      <c r="V13" s="136">
        <v>3332.2710000000006</v>
      </c>
      <c r="W13" s="137">
        <v>36.056000000000004</v>
      </c>
      <c r="X13" s="136">
        <v>28.671</v>
      </c>
      <c r="Y13" s="135">
        <f t="shared" si="6"/>
        <v>5761.012</v>
      </c>
      <c r="Z13" s="134">
        <f t="shared" si="7"/>
        <v>0.17564049510745683</v>
      </c>
    </row>
    <row r="14" spans="1:26" ht="18.75" customHeight="1">
      <c r="A14" s="142" t="s">
        <v>424</v>
      </c>
      <c r="B14" s="357" t="s">
        <v>425</v>
      </c>
      <c r="C14" s="140">
        <v>916.7779999999999</v>
      </c>
      <c r="D14" s="136">
        <v>498.797</v>
      </c>
      <c r="E14" s="137">
        <v>330.853</v>
      </c>
      <c r="F14" s="136">
        <v>216.18599999999998</v>
      </c>
      <c r="G14" s="135">
        <f aca="true" t="shared" si="8" ref="G14:G19">SUM(C14:F14)</f>
        <v>1962.6139999999998</v>
      </c>
      <c r="H14" s="139">
        <f aca="true" t="shared" si="9" ref="H14:H19">G14/$G$9</f>
        <v>0.06584460689681271</v>
      </c>
      <c r="I14" s="138">
        <v>780.796</v>
      </c>
      <c r="J14" s="136">
        <v>548.833</v>
      </c>
      <c r="K14" s="137">
        <v>9.422</v>
      </c>
      <c r="L14" s="136">
        <v>11.286999999999999</v>
      </c>
      <c r="M14" s="135">
        <f aca="true" t="shared" si="10" ref="M14:M19">SUM(I14:L14)</f>
        <v>1350.338</v>
      </c>
      <c r="N14" s="141">
        <f aca="true" t="shared" si="11" ref="N14:N19">IF(ISERROR(G14/M14-1),"         /0",(G14/M14-1))</f>
        <v>0.45342425377942397</v>
      </c>
      <c r="O14" s="140">
        <v>2281.6549999999997</v>
      </c>
      <c r="P14" s="136">
        <v>1146.6779999999999</v>
      </c>
      <c r="Q14" s="137">
        <v>925.159</v>
      </c>
      <c r="R14" s="136">
        <v>575.209</v>
      </c>
      <c r="S14" s="135">
        <f aca="true" t="shared" si="12" ref="S14:S19">SUM(O14:R14)</f>
        <v>4928.700999999999</v>
      </c>
      <c r="T14" s="139">
        <f aca="true" t="shared" si="13" ref="T14:T19">S14/$S$9</f>
        <v>0.05843617075285837</v>
      </c>
      <c r="U14" s="138">
        <v>2474.4140000000007</v>
      </c>
      <c r="V14" s="136">
        <v>1511.1899999999996</v>
      </c>
      <c r="W14" s="137">
        <v>48.211999999999996</v>
      </c>
      <c r="X14" s="136">
        <v>24.572999999999997</v>
      </c>
      <c r="Y14" s="135">
        <f aca="true" t="shared" si="14" ref="Y14:Y19">SUM(U14:X14)</f>
        <v>4058.389</v>
      </c>
      <c r="Z14" s="134">
        <f t="shared" si="7"/>
        <v>0.2144476539828979</v>
      </c>
    </row>
    <row r="15" spans="1:26" ht="18.75" customHeight="1">
      <c r="A15" s="142" t="s">
        <v>399</v>
      </c>
      <c r="B15" s="357" t="s">
        <v>400</v>
      </c>
      <c r="C15" s="140">
        <v>97.895</v>
      </c>
      <c r="D15" s="136">
        <v>952.36</v>
      </c>
      <c r="E15" s="137">
        <v>21.608999999999998</v>
      </c>
      <c r="F15" s="136">
        <v>286.103</v>
      </c>
      <c r="G15" s="135">
        <f t="shared" si="8"/>
        <v>1357.967</v>
      </c>
      <c r="H15" s="139">
        <f t="shared" si="9"/>
        <v>0.04555903672033527</v>
      </c>
      <c r="I15" s="138">
        <v>134.68699999999998</v>
      </c>
      <c r="J15" s="136">
        <v>1062.908</v>
      </c>
      <c r="K15" s="137">
        <v>22.513</v>
      </c>
      <c r="L15" s="136">
        <v>192.804</v>
      </c>
      <c r="M15" s="135">
        <f t="shared" si="10"/>
        <v>1412.9119999999998</v>
      </c>
      <c r="N15" s="141">
        <f t="shared" si="11"/>
        <v>-0.038887772203788806</v>
      </c>
      <c r="O15" s="140">
        <v>300.858</v>
      </c>
      <c r="P15" s="136">
        <v>2871.1000000000004</v>
      </c>
      <c r="Q15" s="137">
        <v>87.15499999999997</v>
      </c>
      <c r="R15" s="136">
        <v>889.192</v>
      </c>
      <c r="S15" s="135">
        <f t="shared" si="12"/>
        <v>4148.305</v>
      </c>
      <c r="T15" s="139">
        <f t="shared" si="13"/>
        <v>0.04918355958597127</v>
      </c>
      <c r="U15" s="138">
        <v>385.8080000000001</v>
      </c>
      <c r="V15" s="136">
        <v>2864.912000000001</v>
      </c>
      <c r="W15" s="137">
        <v>73.93499999999999</v>
      </c>
      <c r="X15" s="136">
        <v>514.107</v>
      </c>
      <c r="Y15" s="135">
        <f t="shared" si="14"/>
        <v>3838.762000000001</v>
      </c>
      <c r="Z15" s="134">
        <f t="shared" si="7"/>
        <v>0.08063615300974614</v>
      </c>
    </row>
    <row r="16" spans="1:26" ht="18.75" customHeight="1">
      <c r="A16" s="142" t="s">
        <v>395</v>
      </c>
      <c r="B16" s="357" t="s">
        <v>396</v>
      </c>
      <c r="C16" s="140">
        <v>157.876</v>
      </c>
      <c r="D16" s="136">
        <v>562.087</v>
      </c>
      <c r="E16" s="137">
        <v>0.41600000000000004</v>
      </c>
      <c r="F16" s="136">
        <v>1.895</v>
      </c>
      <c r="G16" s="135">
        <f t="shared" si="8"/>
        <v>722.274</v>
      </c>
      <c r="H16" s="139">
        <f t="shared" si="9"/>
        <v>0.02423189053058243</v>
      </c>
      <c r="I16" s="138">
        <v>446.541</v>
      </c>
      <c r="J16" s="136">
        <v>639.557</v>
      </c>
      <c r="K16" s="137">
        <v>1.5420000000000003</v>
      </c>
      <c r="L16" s="136">
        <v>3.1330000000000005</v>
      </c>
      <c r="M16" s="135">
        <f t="shared" si="10"/>
        <v>1090.773</v>
      </c>
      <c r="N16" s="141">
        <f t="shared" si="11"/>
        <v>-0.337832894653608</v>
      </c>
      <c r="O16" s="140">
        <v>590.014</v>
      </c>
      <c r="P16" s="136">
        <v>1552.6509999999998</v>
      </c>
      <c r="Q16" s="137">
        <v>4.056</v>
      </c>
      <c r="R16" s="136">
        <v>8.123999999999999</v>
      </c>
      <c r="S16" s="135">
        <f t="shared" si="12"/>
        <v>2154.845</v>
      </c>
      <c r="T16" s="139">
        <f t="shared" si="13"/>
        <v>0.025548494494988257</v>
      </c>
      <c r="U16" s="138">
        <v>979.9559999999999</v>
      </c>
      <c r="V16" s="136">
        <v>1542.4840000000004</v>
      </c>
      <c r="W16" s="137">
        <v>2.81</v>
      </c>
      <c r="X16" s="136">
        <v>8.280999999999999</v>
      </c>
      <c r="Y16" s="135">
        <f t="shared" si="14"/>
        <v>2533.5310000000004</v>
      </c>
      <c r="Z16" s="134">
        <f>IF(ISERROR(S16/Y16-1),"         /0",IF(S16/Y16&gt;5,"  *  ",(S16/Y16-1)))</f>
        <v>-0.14946965322311057</v>
      </c>
    </row>
    <row r="17" spans="1:26" ht="18.75" customHeight="1">
      <c r="A17" s="142" t="s">
        <v>464</v>
      </c>
      <c r="B17" s="357" t="s">
        <v>464</v>
      </c>
      <c r="C17" s="140">
        <v>72.941</v>
      </c>
      <c r="D17" s="136">
        <v>181.45</v>
      </c>
      <c r="E17" s="137">
        <v>63.28099999999999</v>
      </c>
      <c r="F17" s="136">
        <v>376.48900000000003</v>
      </c>
      <c r="G17" s="135">
        <f t="shared" si="8"/>
        <v>694.1610000000001</v>
      </c>
      <c r="H17" s="139">
        <f t="shared" si="9"/>
        <v>0.023288715034183192</v>
      </c>
      <c r="I17" s="138">
        <v>145.00900000000001</v>
      </c>
      <c r="J17" s="136">
        <v>195.335</v>
      </c>
      <c r="K17" s="137">
        <v>41.044000000000004</v>
      </c>
      <c r="L17" s="136">
        <v>47.501999999999995</v>
      </c>
      <c r="M17" s="135">
        <f t="shared" si="10"/>
        <v>428.89000000000004</v>
      </c>
      <c r="N17" s="141">
        <f t="shared" si="11"/>
        <v>0.6185059106064492</v>
      </c>
      <c r="O17" s="140">
        <v>228.34999999999997</v>
      </c>
      <c r="P17" s="136">
        <v>528.8950000000001</v>
      </c>
      <c r="Q17" s="137">
        <v>212.65699999999995</v>
      </c>
      <c r="R17" s="136">
        <v>1000.0979999999988</v>
      </c>
      <c r="S17" s="135">
        <f t="shared" si="12"/>
        <v>1969.9999999999989</v>
      </c>
      <c r="T17" s="139">
        <f t="shared" si="13"/>
        <v>0.02335691623069262</v>
      </c>
      <c r="U17" s="138">
        <v>446.08099999999996</v>
      </c>
      <c r="V17" s="136">
        <v>561.0809999999999</v>
      </c>
      <c r="W17" s="137">
        <v>110.29600000000005</v>
      </c>
      <c r="X17" s="136">
        <v>125.32959999999997</v>
      </c>
      <c r="Y17" s="135">
        <f t="shared" si="14"/>
        <v>1242.7875999999999</v>
      </c>
      <c r="Z17" s="134">
        <f>IF(ISERROR(S17/Y17-1),"         /0",IF(S17/Y17&gt;5,"  *  ",(S17/Y17-1)))</f>
        <v>0.5851461665694113</v>
      </c>
    </row>
    <row r="18" spans="1:26" ht="18.75" customHeight="1">
      <c r="A18" s="142" t="s">
        <v>471</v>
      </c>
      <c r="B18" s="357" t="s">
        <v>471</v>
      </c>
      <c r="C18" s="140">
        <v>130.87</v>
      </c>
      <c r="D18" s="136">
        <v>47.65800000000001</v>
      </c>
      <c r="E18" s="137">
        <v>375.329</v>
      </c>
      <c r="F18" s="136">
        <v>50.988</v>
      </c>
      <c r="G18" s="135">
        <f t="shared" si="8"/>
        <v>604.845</v>
      </c>
      <c r="H18" s="139">
        <f t="shared" si="9"/>
        <v>0.020292212966229062</v>
      </c>
      <c r="I18" s="138">
        <v>147.41899999999998</v>
      </c>
      <c r="J18" s="136">
        <v>64.03</v>
      </c>
      <c r="K18" s="137">
        <v>51.176</v>
      </c>
      <c r="L18" s="136">
        <v>16.75</v>
      </c>
      <c r="M18" s="135">
        <f t="shared" si="10"/>
        <v>279.375</v>
      </c>
      <c r="N18" s="141">
        <f t="shared" si="11"/>
        <v>1.1649932885906042</v>
      </c>
      <c r="O18" s="140">
        <v>315.678</v>
      </c>
      <c r="P18" s="136">
        <v>112.41300000000003</v>
      </c>
      <c r="Q18" s="137">
        <v>971.1320000000001</v>
      </c>
      <c r="R18" s="136">
        <v>148.141</v>
      </c>
      <c r="S18" s="135">
        <f t="shared" si="12"/>
        <v>1547.364</v>
      </c>
      <c r="T18" s="139">
        <f t="shared" si="13"/>
        <v>0.018346015901720546</v>
      </c>
      <c r="U18" s="138">
        <v>446.00399999999985</v>
      </c>
      <c r="V18" s="136">
        <v>192.18600000000004</v>
      </c>
      <c r="W18" s="137">
        <v>137.28499999999997</v>
      </c>
      <c r="X18" s="136">
        <v>40.209</v>
      </c>
      <c r="Y18" s="135">
        <f t="shared" si="14"/>
        <v>815.6839999999997</v>
      </c>
      <c r="Z18" s="134">
        <f>IF(ISERROR(S18/Y18-1),"         /0",IF(S18/Y18&gt;5,"  *  ",(S18/Y18-1)))</f>
        <v>0.8970140397506885</v>
      </c>
    </row>
    <row r="19" spans="1:26" ht="18.75" customHeight="1">
      <c r="A19" s="142" t="s">
        <v>401</v>
      </c>
      <c r="B19" s="357" t="s">
        <v>402</v>
      </c>
      <c r="C19" s="140">
        <v>223.376</v>
      </c>
      <c r="D19" s="136">
        <v>278.152</v>
      </c>
      <c r="E19" s="137">
        <v>19.379</v>
      </c>
      <c r="F19" s="136">
        <v>4.377</v>
      </c>
      <c r="G19" s="135">
        <f t="shared" si="8"/>
        <v>525.284</v>
      </c>
      <c r="H19" s="139">
        <f t="shared" si="9"/>
        <v>0.017622985716592956</v>
      </c>
      <c r="I19" s="138">
        <v>143.309</v>
      </c>
      <c r="J19" s="136">
        <v>259.792</v>
      </c>
      <c r="K19" s="137">
        <v>3.783</v>
      </c>
      <c r="L19" s="136">
        <v>4.483999999999999</v>
      </c>
      <c r="M19" s="135">
        <f t="shared" si="10"/>
        <v>411.368</v>
      </c>
      <c r="N19" s="141">
        <f t="shared" si="11"/>
        <v>0.276919935434939</v>
      </c>
      <c r="O19" s="140">
        <v>445.938</v>
      </c>
      <c r="P19" s="136">
        <v>751.663</v>
      </c>
      <c r="Q19" s="137">
        <v>46.756</v>
      </c>
      <c r="R19" s="136">
        <v>14.869999999999997</v>
      </c>
      <c r="S19" s="135">
        <f t="shared" si="12"/>
        <v>1259.227</v>
      </c>
      <c r="T19" s="139">
        <f t="shared" si="13"/>
        <v>0.014929776423566698</v>
      </c>
      <c r="U19" s="138">
        <v>299.271</v>
      </c>
      <c r="V19" s="136">
        <v>638.8240000000001</v>
      </c>
      <c r="W19" s="137">
        <v>14.151999999999996</v>
      </c>
      <c r="X19" s="136">
        <v>19.359</v>
      </c>
      <c r="Y19" s="135">
        <f t="shared" si="14"/>
        <v>971.6060000000001</v>
      </c>
      <c r="Z19" s="134">
        <f t="shared" si="7"/>
        <v>0.2960263728301389</v>
      </c>
    </row>
    <row r="20" spans="1:26" ht="18.75" customHeight="1">
      <c r="A20" s="142" t="s">
        <v>407</v>
      </c>
      <c r="B20" s="357" t="s">
        <v>408</v>
      </c>
      <c r="C20" s="140">
        <v>241.85</v>
      </c>
      <c r="D20" s="136">
        <v>203.64</v>
      </c>
      <c r="E20" s="137">
        <v>1.832</v>
      </c>
      <c r="F20" s="136">
        <v>5.474</v>
      </c>
      <c r="G20" s="135">
        <f t="shared" si="0"/>
        <v>452.796</v>
      </c>
      <c r="H20" s="139">
        <f t="shared" si="1"/>
        <v>0.015191053678639412</v>
      </c>
      <c r="I20" s="138">
        <v>273.285</v>
      </c>
      <c r="J20" s="136">
        <v>197.174</v>
      </c>
      <c r="K20" s="137">
        <v>1.6770000000000003</v>
      </c>
      <c r="L20" s="136">
        <v>1.5820000000000003</v>
      </c>
      <c r="M20" s="135">
        <f t="shared" si="2"/>
        <v>473.7180000000001</v>
      </c>
      <c r="N20" s="141">
        <f t="shared" si="3"/>
        <v>-0.04416551619317843</v>
      </c>
      <c r="O20" s="140">
        <v>562.4789999999999</v>
      </c>
      <c r="P20" s="136">
        <v>603.758</v>
      </c>
      <c r="Q20" s="137">
        <v>2.792</v>
      </c>
      <c r="R20" s="136">
        <v>8.379000000000001</v>
      </c>
      <c r="S20" s="135">
        <f t="shared" si="4"/>
        <v>1177.408</v>
      </c>
      <c r="T20" s="139">
        <f t="shared" si="5"/>
        <v>0.01395970559662302</v>
      </c>
      <c r="U20" s="138">
        <v>578.7950000000001</v>
      </c>
      <c r="V20" s="136">
        <v>570.845</v>
      </c>
      <c r="W20" s="137">
        <v>11.229999999999999</v>
      </c>
      <c r="X20" s="136">
        <v>10.796</v>
      </c>
      <c r="Y20" s="135">
        <f t="shared" si="6"/>
        <v>1171.6660000000002</v>
      </c>
      <c r="Z20" s="134">
        <f t="shared" si="7"/>
        <v>0.004900714026010666</v>
      </c>
    </row>
    <row r="21" spans="1:26" ht="18.75" customHeight="1">
      <c r="A21" s="142" t="s">
        <v>405</v>
      </c>
      <c r="B21" s="357" t="s">
        <v>406</v>
      </c>
      <c r="C21" s="140">
        <v>180.96099999999998</v>
      </c>
      <c r="D21" s="136">
        <v>192.845</v>
      </c>
      <c r="E21" s="137">
        <v>14.568</v>
      </c>
      <c r="F21" s="136">
        <v>3.8979999999999997</v>
      </c>
      <c r="G21" s="135">
        <f aca="true" t="shared" si="15" ref="G21:G52">SUM(C21:F21)</f>
        <v>392.272</v>
      </c>
      <c r="H21" s="139">
        <f t="shared" si="1"/>
        <v>0.013160507179010501</v>
      </c>
      <c r="I21" s="138">
        <v>187.31799999999998</v>
      </c>
      <c r="J21" s="136">
        <v>156.94899999999998</v>
      </c>
      <c r="K21" s="137">
        <v>25.233999999999998</v>
      </c>
      <c r="L21" s="136">
        <v>5.128</v>
      </c>
      <c r="M21" s="135">
        <f aca="true" t="shared" si="16" ref="M21:M52">SUM(I21:L21)</f>
        <v>374.6289999999999</v>
      </c>
      <c r="N21" s="141">
        <f aca="true" t="shared" si="17" ref="N21:N52">IF(ISERROR(G21/M21-1),"         /0",(G21/M21-1))</f>
        <v>0.04709459224993284</v>
      </c>
      <c r="O21" s="140">
        <v>546.277</v>
      </c>
      <c r="P21" s="136">
        <v>494.0849999999999</v>
      </c>
      <c r="Q21" s="137">
        <v>44.411</v>
      </c>
      <c r="R21" s="136">
        <v>8.767</v>
      </c>
      <c r="S21" s="135">
        <f aca="true" t="shared" si="18" ref="S21:S52">SUM(O21:R21)</f>
        <v>1093.5400000000002</v>
      </c>
      <c r="T21" s="139">
        <f t="shared" si="5"/>
        <v>0.012965341205538897</v>
      </c>
      <c r="U21" s="138">
        <v>470.14300000000003</v>
      </c>
      <c r="V21" s="136">
        <v>401.419</v>
      </c>
      <c r="W21" s="137">
        <v>51.419</v>
      </c>
      <c r="X21" s="136">
        <v>15.32</v>
      </c>
      <c r="Y21" s="135">
        <f aca="true" t="shared" si="19" ref="Y21:Y52">SUM(U21:X21)</f>
        <v>938.301</v>
      </c>
      <c r="Z21" s="134">
        <f aca="true" t="shared" si="20" ref="Z21:Z52">IF(ISERROR(S21/Y21-1),"         /0",IF(S21/Y21&gt;5,"  *  ",(S21/Y21-1)))</f>
        <v>0.16544690882776436</v>
      </c>
    </row>
    <row r="22" spans="1:26" ht="18.75" customHeight="1">
      <c r="A22" s="142" t="s">
        <v>409</v>
      </c>
      <c r="B22" s="357" t="s">
        <v>410</v>
      </c>
      <c r="C22" s="140">
        <v>134.003</v>
      </c>
      <c r="D22" s="136">
        <v>129.23800000000003</v>
      </c>
      <c r="E22" s="137">
        <v>50.664999999999985</v>
      </c>
      <c r="F22" s="136">
        <v>43.42199999999999</v>
      </c>
      <c r="G22" s="135">
        <f t="shared" si="15"/>
        <v>357.3279999999999</v>
      </c>
      <c r="H22" s="139">
        <f t="shared" si="1"/>
        <v>0.01198815543618067</v>
      </c>
      <c r="I22" s="138">
        <v>95.31099999999999</v>
      </c>
      <c r="J22" s="136">
        <v>43.092</v>
      </c>
      <c r="K22" s="137">
        <v>36.851000000000006</v>
      </c>
      <c r="L22" s="136">
        <v>29.262</v>
      </c>
      <c r="M22" s="135">
        <f t="shared" si="16"/>
        <v>204.516</v>
      </c>
      <c r="N22" s="141">
        <f t="shared" si="17"/>
        <v>0.7471884840305889</v>
      </c>
      <c r="O22" s="140">
        <v>574.0279999999997</v>
      </c>
      <c r="P22" s="136">
        <v>585.937</v>
      </c>
      <c r="Q22" s="137">
        <v>163.54100000000014</v>
      </c>
      <c r="R22" s="136">
        <v>133.796</v>
      </c>
      <c r="S22" s="135">
        <f t="shared" si="18"/>
        <v>1457.302</v>
      </c>
      <c r="T22" s="139">
        <f t="shared" si="5"/>
        <v>0.01727821357199027</v>
      </c>
      <c r="U22" s="138">
        <v>215.652</v>
      </c>
      <c r="V22" s="136">
        <v>96.869</v>
      </c>
      <c r="W22" s="137">
        <v>102.96800000000005</v>
      </c>
      <c r="X22" s="136">
        <v>103.801</v>
      </c>
      <c r="Y22" s="135">
        <f t="shared" si="19"/>
        <v>519.2900000000001</v>
      </c>
      <c r="Z22" s="134">
        <f t="shared" si="20"/>
        <v>1.806335573571607</v>
      </c>
    </row>
    <row r="23" spans="1:26" ht="18.75" customHeight="1">
      <c r="A23" s="142" t="s">
        <v>413</v>
      </c>
      <c r="B23" s="357" t="s">
        <v>413</v>
      </c>
      <c r="C23" s="140">
        <v>156.97299999999998</v>
      </c>
      <c r="D23" s="136">
        <v>172.154</v>
      </c>
      <c r="E23" s="137">
        <v>5.084999999999999</v>
      </c>
      <c r="F23" s="136">
        <v>4.752</v>
      </c>
      <c r="G23" s="135">
        <f>SUM(C23:F23)</f>
        <v>338.96399999999994</v>
      </c>
      <c r="H23" s="139">
        <f>G23/$G$9</f>
        <v>0.011372053461440315</v>
      </c>
      <c r="I23" s="138">
        <v>75.94800000000001</v>
      </c>
      <c r="J23" s="136">
        <v>89.236</v>
      </c>
      <c r="K23" s="137">
        <v>5.545000000000001</v>
      </c>
      <c r="L23" s="136">
        <v>7.638</v>
      </c>
      <c r="M23" s="135">
        <f>SUM(I23:L23)</f>
        <v>178.36700000000002</v>
      </c>
      <c r="N23" s="141">
        <f>IF(ISERROR(G23/M23-1),"         /0",(G23/M23-1))</f>
        <v>0.9003739480957795</v>
      </c>
      <c r="O23" s="140">
        <v>376.97900000000004</v>
      </c>
      <c r="P23" s="136">
        <v>422.251</v>
      </c>
      <c r="Q23" s="137">
        <v>13.563999999999995</v>
      </c>
      <c r="R23" s="136">
        <v>13.449</v>
      </c>
      <c r="S23" s="135">
        <f>SUM(O23:R23)</f>
        <v>826.2429999999999</v>
      </c>
      <c r="T23" s="139">
        <f>S23/$S$9</f>
        <v>0.00979618707471887</v>
      </c>
      <c r="U23" s="138">
        <v>304.68700000000007</v>
      </c>
      <c r="V23" s="136">
        <v>343.32199999999995</v>
      </c>
      <c r="W23" s="137">
        <v>22.705</v>
      </c>
      <c r="X23" s="136">
        <v>22.595000000000002</v>
      </c>
      <c r="Y23" s="135">
        <f>SUM(U23:X23)</f>
        <v>693.3090000000001</v>
      </c>
      <c r="Z23" s="134">
        <f>IF(ISERROR(S23/Y23-1),"         /0",IF(S23/Y23&gt;5,"  *  ",(S23/Y23-1)))</f>
        <v>0.19173846005172268</v>
      </c>
    </row>
    <row r="24" spans="1:26" ht="18.75" customHeight="1">
      <c r="A24" s="142" t="s">
        <v>430</v>
      </c>
      <c r="B24" s="357" t="s">
        <v>431</v>
      </c>
      <c r="C24" s="140">
        <v>101.059</v>
      </c>
      <c r="D24" s="136">
        <v>70.059</v>
      </c>
      <c r="E24" s="137">
        <v>76.30199999999998</v>
      </c>
      <c r="F24" s="136">
        <v>63.16699999999999</v>
      </c>
      <c r="G24" s="135">
        <f>SUM(C24:F24)</f>
        <v>310.58699999999993</v>
      </c>
      <c r="H24" s="139">
        <f>G24/$G$9</f>
        <v>0.010420020912038927</v>
      </c>
      <c r="I24" s="138">
        <v>95.00500000000001</v>
      </c>
      <c r="J24" s="136">
        <v>62.262</v>
      </c>
      <c r="K24" s="137">
        <v>75.42</v>
      </c>
      <c r="L24" s="136">
        <v>56.66900000000004</v>
      </c>
      <c r="M24" s="135">
        <f>SUM(I24:L24)</f>
        <v>289.35600000000005</v>
      </c>
      <c r="N24" s="141">
        <f>IF(ISERROR(G24/M24-1),"         /0",(G24/M24-1))</f>
        <v>0.07337328412059851</v>
      </c>
      <c r="O24" s="140">
        <v>274.3479999999999</v>
      </c>
      <c r="P24" s="136">
        <v>208.14899999999994</v>
      </c>
      <c r="Q24" s="137">
        <v>269.0890000000003</v>
      </c>
      <c r="R24" s="136">
        <v>226.13500000000025</v>
      </c>
      <c r="S24" s="135">
        <f>SUM(O24:R24)</f>
        <v>977.7210000000003</v>
      </c>
      <c r="T24" s="139">
        <f>S24/$S$9</f>
        <v>0.01159215608831931</v>
      </c>
      <c r="U24" s="138">
        <v>288.94799999999987</v>
      </c>
      <c r="V24" s="136">
        <v>204.786</v>
      </c>
      <c r="W24" s="137">
        <v>267.0866000000002</v>
      </c>
      <c r="X24" s="136">
        <v>226.86700000000033</v>
      </c>
      <c r="Y24" s="135">
        <f>SUM(U24:X24)</f>
        <v>987.6876000000003</v>
      </c>
      <c r="Z24" s="134">
        <f>IF(ISERROR(S24/Y24-1),"         /0",IF(S24/Y24&gt;5,"  *  ",(S24/Y24-1)))</f>
        <v>-0.010090842489062335</v>
      </c>
    </row>
    <row r="25" spans="1:26" ht="18.75" customHeight="1">
      <c r="A25" s="142" t="s">
        <v>403</v>
      </c>
      <c r="B25" s="357" t="s">
        <v>404</v>
      </c>
      <c r="C25" s="140">
        <v>92.62700000000001</v>
      </c>
      <c r="D25" s="136">
        <v>161.481</v>
      </c>
      <c r="E25" s="137">
        <v>0.17099999999999999</v>
      </c>
      <c r="F25" s="136">
        <v>1.104</v>
      </c>
      <c r="G25" s="135">
        <f>SUM(C25:F25)</f>
        <v>255.383</v>
      </c>
      <c r="H25" s="139">
        <f>G25/$G$9</f>
        <v>0.008567957450180587</v>
      </c>
      <c r="I25" s="138">
        <v>197.249</v>
      </c>
      <c r="J25" s="136">
        <v>135.405</v>
      </c>
      <c r="K25" s="137">
        <v>0.40499999999999997</v>
      </c>
      <c r="L25" s="136">
        <v>1.158</v>
      </c>
      <c r="M25" s="135">
        <f>SUM(I25:L25)</f>
        <v>334.217</v>
      </c>
      <c r="N25" s="141">
        <f>IF(ISERROR(G25/M25-1),"         /0",(G25/M25-1))</f>
        <v>-0.23587669089244412</v>
      </c>
      <c r="O25" s="140">
        <v>431.70700000000005</v>
      </c>
      <c r="P25" s="136">
        <v>437.331</v>
      </c>
      <c r="Q25" s="137">
        <v>1.2960000000000003</v>
      </c>
      <c r="R25" s="136">
        <v>3.177</v>
      </c>
      <c r="S25" s="135">
        <f>SUM(O25:R25)</f>
        <v>873.5110000000001</v>
      </c>
      <c r="T25" s="139">
        <f>S25/$S$9</f>
        <v>0.010356610788623632</v>
      </c>
      <c r="U25" s="138">
        <v>484.62199999999996</v>
      </c>
      <c r="V25" s="136">
        <v>355.639</v>
      </c>
      <c r="W25" s="137">
        <v>0.668</v>
      </c>
      <c r="X25" s="136">
        <v>2.258</v>
      </c>
      <c r="Y25" s="135">
        <f>SUM(U25:X25)</f>
        <v>843.187</v>
      </c>
      <c r="Z25" s="134">
        <f>IF(ISERROR(S25/Y25-1),"         /0",IF(S25/Y25&gt;5,"  *  ",(S25/Y25-1)))</f>
        <v>0.03596355256900319</v>
      </c>
    </row>
    <row r="26" spans="1:26" ht="18.75" customHeight="1">
      <c r="A26" s="142" t="s">
        <v>454</v>
      </c>
      <c r="B26" s="357" t="s">
        <v>455</v>
      </c>
      <c r="C26" s="140">
        <v>115.86900000000001</v>
      </c>
      <c r="D26" s="136">
        <v>102.827</v>
      </c>
      <c r="E26" s="137">
        <v>11.279</v>
      </c>
      <c r="F26" s="136">
        <v>11.193</v>
      </c>
      <c r="G26" s="135">
        <f>SUM(C26:F26)</f>
        <v>241.16800000000003</v>
      </c>
      <c r="H26" s="139">
        <f>G26/$G$9</f>
        <v>0.00809105211523536</v>
      </c>
      <c r="I26" s="138">
        <v>50.828</v>
      </c>
      <c r="J26" s="136">
        <v>51.452999999999996</v>
      </c>
      <c r="K26" s="137">
        <v>0.03</v>
      </c>
      <c r="L26" s="136">
        <v>0.1</v>
      </c>
      <c r="M26" s="135">
        <f>SUM(I26:L26)</f>
        <v>102.411</v>
      </c>
      <c r="N26" s="141">
        <f>IF(ISERROR(G26/M26-1),"         /0",(G26/M26-1))</f>
        <v>1.3549032818740177</v>
      </c>
      <c r="O26" s="140">
        <v>339.60400000000004</v>
      </c>
      <c r="P26" s="136">
        <v>281.839</v>
      </c>
      <c r="Q26" s="137">
        <v>30.604</v>
      </c>
      <c r="R26" s="136">
        <v>32.787</v>
      </c>
      <c r="S26" s="135">
        <f>SUM(O26:R26)</f>
        <v>684.8340000000001</v>
      </c>
      <c r="T26" s="139">
        <f>S26/$S$9</f>
        <v>0.008119599172553381</v>
      </c>
      <c r="U26" s="138">
        <v>149.23899999999998</v>
      </c>
      <c r="V26" s="136">
        <v>174.141</v>
      </c>
      <c r="W26" s="137">
        <v>11.639999999999999</v>
      </c>
      <c r="X26" s="136">
        <v>13.082999999999998</v>
      </c>
      <c r="Y26" s="135">
        <f>SUM(U26:X26)</f>
        <v>348.10299999999995</v>
      </c>
      <c r="Z26" s="134">
        <f>IF(ISERROR(S26/Y26-1),"         /0",IF(S26/Y26&gt;5,"  *  ",(S26/Y26-1)))</f>
        <v>0.9673315082030323</v>
      </c>
    </row>
    <row r="27" spans="1:26" ht="18.75" customHeight="1">
      <c r="A27" s="142" t="s">
        <v>411</v>
      </c>
      <c r="B27" s="357" t="s">
        <v>412</v>
      </c>
      <c r="C27" s="140">
        <v>48.486000000000004</v>
      </c>
      <c r="D27" s="136">
        <v>144.57</v>
      </c>
      <c r="E27" s="137">
        <v>5.557</v>
      </c>
      <c r="F27" s="136">
        <v>2.233</v>
      </c>
      <c r="G27" s="135">
        <f t="shared" si="15"/>
        <v>200.84599999999998</v>
      </c>
      <c r="H27" s="139">
        <f t="shared" si="1"/>
        <v>0.006738271466929944</v>
      </c>
      <c r="I27" s="138">
        <v>40.475</v>
      </c>
      <c r="J27" s="136">
        <v>140.343</v>
      </c>
      <c r="K27" s="137">
        <v>1.3929999999999998</v>
      </c>
      <c r="L27" s="136">
        <v>2.9690000000000003</v>
      </c>
      <c r="M27" s="135">
        <f t="shared" si="16"/>
        <v>185.17999999999998</v>
      </c>
      <c r="N27" s="141">
        <f t="shared" si="17"/>
        <v>0.08459876876552541</v>
      </c>
      <c r="O27" s="140">
        <v>122.30700000000002</v>
      </c>
      <c r="P27" s="136">
        <v>409.076</v>
      </c>
      <c r="Q27" s="137">
        <v>9.43</v>
      </c>
      <c r="R27" s="136">
        <v>8.315999999999999</v>
      </c>
      <c r="S27" s="135">
        <f t="shared" si="18"/>
        <v>549.129</v>
      </c>
      <c r="T27" s="139">
        <f t="shared" si="5"/>
        <v>0.006510639620733003</v>
      </c>
      <c r="U27" s="138">
        <v>109.11099999999999</v>
      </c>
      <c r="V27" s="136">
        <v>347.951</v>
      </c>
      <c r="W27" s="137">
        <v>7.212999999999999</v>
      </c>
      <c r="X27" s="136">
        <v>11.854</v>
      </c>
      <c r="Y27" s="135">
        <f t="shared" si="19"/>
        <v>476.129</v>
      </c>
      <c r="Z27" s="134">
        <f t="shared" si="20"/>
        <v>0.15331979358535186</v>
      </c>
    </row>
    <row r="28" spans="1:26" ht="18.75" customHeight="1">
      <c r="A28" s="142" t="s">
        <v>420</v>
      </c>
      <c r="B28" s="357" t="s">
        <v>421</v>
      </c>
      <c r="C28" s="140">
        <v>37.1</v>
      </c>
      <c r="D28" s="136">
        <v>133.917</v>
      </c>
      <c r="E28" s="137">
        <v>0.3</v>
      </c>
      <c r="F28" s="136">
        <v>0</v>
      </c>
      <c r="G28" s="135">
        <f t="shared" si="15"/>
        <v>171.317</v>
      </c>
      <c r="H28" s="139">
        <f t="shared" si="1"/>
        <v>0.005747589958973728</v>
      </c>
      <c r="I28" s="138">
        <v>86.24000000000001</v>
      </c>
      <c r="J28" s="136">
        <v>116.96</v>
      </c>
      <c r="K28" s="137">
        <v>0.30000000000000004</v>
      </c>
      <c r="L28" s="136">
        <v>0.2</v>
      </c>
      <c r="M28" s="135">
        <f t="shared" si="16"/>
        <v>203.7</v>
      </c>
      <c r="N28" s="141" t="s">
        <v>46</v>
      </c>
      <c r="O28" s="140">
        <v>108.15100000000002</v>
      </c>
      <c r="P28" s="136">
        <v>369.785</v>
      </c>
      <c r="Q28" s="137">
        <v>0.533</v>
      </c>
      <c r="R28" s="136">
        <v>0.24500000000000002</v>
      </c>
      <c r="S28" s="135">
        <f t="shared" si="18"/>
        <v>478.71400000000006</v>
      </c>
      <c r="T28" s="139">
        <f t="shared" si="5"/>
        <v>0.005675778069268931</v>
      </c>
      <c r="U28" s="138">
        <v>189.47299999999998</v>
      </c>
      <c r="V28" s="136">
        <v>294.301</v>
      </c>
      <c r="W28" s="137">
        <v>3.0410000000000004</v>
      </c>
      <c r="X28" s="136">
        <v>7.289000000000001</v>
      </c>
      <c r="Y28" s="135">
        <f t="shared" si="19"/>
        <v>494.104</v>
      </c>
      <c r="Z28" s="134">
        <f t="shared" si="20"/>
        <v>-0.031147288829881825</v>
      </c>
    </row>
    <row r="29" spans="1:26" ht="18.75" customHeight="1">
      <c r="A29" s="142" t="s">
        <v>460</v>
      </c>
      <c r="B29" s="357" t="s">
        <v>461</v>
      </c>
      <c r="C29" s="140">
        <v>52.141</v>
      </c>
      <c r="D29" s="136">
        <v>89.499</v>
      </c>
      <c r="E29" s="137">
        <v>9.742999999999999</v>
      </c>
      <c r="F29" s="136">
        <v>13.280999999999999</v>
      </c>
      <c r="G29" s="135">
        <f t="shared" si="15"/>
        <v>164.664</v>
      </c>
      <c r="H29" s="139">
        <f t="shared" si="1"/>
        <v>0.0055243855134309485</v>
      </c>
      <c r="I29" s="138">
        <v>80.274</v>
      </c>
      <c r="J29" s="136">
        <v>139.911</v>
      </c>
      <c r="K29" s="137">
        <v>5.604</v>
      </c>
      <c r="L29" s="136">
        <v>4.691</v>
      </c>
      <c r="M29" s="135">
        <f t="shared" si="16"/>
        <v>230.48000000000002</v>
      </c>
      <c r="N29" s="141">
        <f t="shared" si="17"/>
        <v>-0.2855605692467894</v>
      </c>
      <c r="O29" s="140">
        <v>167.92699999999996</v>
      </c>
      <c r="P29" s="136">
        <v>248.58499999999998</v>
      </c>
      <c r="Q29" s="137">
        <v>27.362000000000002</v>
      </c>
      <c r="R29" s="136">
        <v>41.282</v>
      </c>
      <c r="S29" s="135">
        <f t="shared" si="18"/>
        <v>485.15599999999995</v>
      </c>
      <c r="T29" s="139">
        <f t="shared" si="5"/>
        <v>0.0057521563709735605</v>
      </c>
      <c r="U29" s="138">
        <v>276.59999999999997</v>
      </c>
      <c r="V29" s="136">
        <v>392.835</v>
      </c>
      <c r="W29" s="137">
        <v>13.181</v>
      </c>
      <c r="X29" s="136">
        <v>14.493</v>
      </c>
      <c r="Y29" s="135">
        <f t="shared" si="19"/>
        <v>697.109</v>
      </c>
      <c r="Z29" s="134">
        <f t="shared" si="20"/>
        <v>-0.3040457087772501</v>
      </c>
    </row>
    <row r="30" spans="1:26" ht="18.75" customHeight="1">
      <c r="A30" s="142" t="s">
        <v>460</v>
      </c>
      <c r="B30" s="357" t="s">
        <v>460</v>
      </c>
      <c r="C30" s="140">
        <v>0</v>
      </c>
      <c r="D30" s="136">
        <v>0</v>
      </c>
      <c r="E30" s="137">
        <v>54.330999999999996</v>
      </c>
      <c r="F30" s="136">
        <v>96.88000000000001</v>
      </c>
      <c r="G30" s="135">
        <f t="shared" si="15"/>
        <v>151.211</v>
      </c>
      <c r="H30" s="139">
        <f t="shared" si="1"/>
        <v>0.005073044854196468</v>
      </c>
      <c r="I30" s="138"/>
      <c r="J30" s="136"/>
      <c r="K30" s="137">
        <v>10.097</v>
      </c>
      <c r="L30" s="136">
        <v>14.857999999999999</v>
      </c>
      <c r="M30" s="135">
        <f t="shared" si="16"/>
        <v>24.955</v>
      </c>
      <c r="N30" s="141">
        <f t="shared" si="17"/>
        <v>5.059346824283711</v>
      </c>
      <c r="O30" s="140"/>
      <c r="P30" s="136"/>
      <c r="Q30" s="137">
        <v>134.636</v>
      </c>
      <c r="R30" s="136">
        <v>243.87100000000004</v>
      </c>
      <c r="S30" s="135">
        <f t="shared" si="18"/>
        <v>378.50700000000006</v>
      </c>
      <c r="T30" s="139">
        <f t="shared" si="5"/>
        <v>0.004487693549101918</v>
      </c>
      <c r="U30" s="138"/>
      <c r="V30" s="136"/>
      <c r="W30" s="137">
        <v>37.29700000000001</v>
      </c>
      <c r="X30" s="136">
        <v>49.27099999999999</v>
      </c>
      <c r="Y30" s="135">
        <f t="shared" si="19"/>
        <v>86.568</v>
      </c>
      <c r="Z30" s="134">
        <f t="shared" si="20"/>
        <v>3.3723662323260335</v>
      </c>
    </row>
    <row r="31" spans="1:26" ht="18.75" customHeight="1">
      <c r="A31" s="142" t="s">
        <v>454</v>
      </c>
      <c r="B31" s="357" t="s">
        <v>476</v>
      </c>
      <c r="C31" s="140">
        <v>21.22</v>
      </c>
      <c r="D31" s="136">
        <v>11</v>
      </c>
      <c r="E31" s="137">
        <v>41.431000000000004</v>
      </c>
      <c r="F31" s="136">
        <v>42.242</v>
      </c>
      <c r="G31" s="135">
        <f t="shared" si="15"/>
        <v>115.893</v>
      </c>
      <c r="H31" s="139">
        <f t="shared" si="1"/>
        <v>0.0038881456196135948</v>
      </c>
      <c r="I31" s="138">
        <v>27.330000000000002</v>
      </c>
      <c r="J31" s="136">
        <v>6.21</v>
      </c>
      <c r="K31" s="137">
        <v>15.841000000000003</v>
      </c>
      <c r="L31" s="136">
        <v>17.957</v>
      </c>
      <c r="M31" s="135">
        <f t="shared" si="16"/>
        <v>67.338</v>
      </c>
      <c r="N31" s="141">
        <f t="shared" si="17"/>
        <v>0.7210638866613206</v>
      </c>
      <c r="O31" s="140">
        <v>44.36</v>
      </c>
      <c r="P31" s="136">
        <v>15.72</v>
      </c>
      <c r="Q31" s="137">
        <v>104.752</v>
      </c>
      <c r="R31" s="136">
        <v>117.48099999999997</v>
      </c>
      <c r="S31" s="135">
        <f t="shared" si="18"/>
        <v>282.313</v>
      </c>
      <c r="T31" s="139">
        <f t="shared" si="5"/>
        <v>0.003347188371490116</v>
      </c>
      <c r="U31" s="138">
        <v>87.28</v>
      </c>
      <c r="V31" s="136">
        <v>31.98</v>
      </c>
      <c r="W31" s="137">
        <v>68.96699999999998</v>
      </c>
      <c r="X31" s="136">
        <v>70.429</v>
      </c>
      <c r="Y31" s="135">
        <f t="shared" si="19"/>
        <v>258.65599999999995</v>
      </c>
      <c r="Z31" s="134">
        <f t="shared" si="20"/>
        <v>0.09146124582457027</v>
      </c>
    </row>
    <row r="32" spans="1:26" ht="18.75" customHeight="1">
      <c r="A32" s="142" t="s">
        <v>416</v>
      </c>
      <c r="B32" s="357" t="s">
        <v>417</v>
      </c>
      <c r="C32" s="140">
        <v>28.264</v>
      </c>
      <c r="D32" s="136">
        <v>85.77799999999999</v>
      </c>
      <c r="E32" s="137">
        <v>0.265</v>
      </c>
      <c r="F32" s="136">
        <v>0.44200000000000006</v>
      </c>
      <c r="G32" s="135">
        <f t="shared" si="15"/>
        <v>114.74899999999998</v>
      </c>
      <c r="H32" s="139">
        <f t="shared" si="1"/>
        <v>0.0038497650566042844</v>
      </c>
      <c r="I32" s="138">
        <v>26.127</v>
      </c>
      <c r="J32" s="136">
        <v>72.53099999999999</v>
      </c>
      <c r="K32" s="137">
        <v>1.266</v>
      </c>
      <c r="L32" s="136">
        <v>0.883</v>
      </c>
      <c r="M32" s="135">
        <f t="shared" si="16"/>
        <v>100.80699999999999</v>
      </c>
      <c r="N32" s="141">
        <f t="shared" si="17"/>
        <v>0.1383038876268512</v>
      </c>
      <c r="O32" s="140">
        <v>78.332</v>
      </c>
      <c r="P32" s="136">
        <v>249.214</v>
      </c>
      <c r="Q32" s="137">
        <v>0.666</v>
      </c>
      <c r="R32" s="136">
        <v>1.103</v>
      </c>
      <c r="S32" s="135">
        <f t="shared" si="18"/>
        <v>329.315</v>
      </c>
      <c r="T32" s="139">
        <f t="shared" si="5"/>
        <v>0.0039044583088886013</v>
      </c>
      <c r="U32" s="138">
        <v>80.32000000000001</v>
      </c>
      <c r="V32" s="136">
        <v>204.36400000000003</v>
      </c>
      <c r="W32" s="137">
        <v>3.174</v>
      </c>
      <c r="X32" s="136">
        <v>2.9559999999999995</v>
      </c>
      <c r="Y32" s="135">
        <f t="shared" si="19"/>
        <v>290.814</v>
      </c>
      <c r="Z32" s="134">
        <f t="shared" si="20"/>
        <v>0.132390462632473</v>
      </c>
    </row>
    <row r="33" spans="1:26" ht="18.75" customHeight="1">
      <c r="A33" s="142" t="s">
        <v>442</v>
      </c>
      <c r="B33" s="357" t="s">
        <v>443</v>
      </c>
      <c r="C33" s="140">
        <v>2.561</v>
      </c>
      <c r="D33" s="136">
        <v>30.221999999999998</v>
      </c>
      <c r="E33" s="137">
        <v>67.21300000000001</v>
      </c>
      <c r="F33" s="136">
        <v>10.406</v>
      </c>
      <c r="G33" s="135">
        <f t="shared" si="15"/>
        <v>110.40200000000002</v>
      </c>
      <c r="H33" s="139">
        <f t="shared" si="1"/>
        <v>0.003703925627057546</v>
      </c>
      <c r="I33" s="138">
        <v>59.868</v>
      </c>
      <c r="J33" s="136">
        <v>74.664</v>
      </c>
      <c r="K33" s="137">
        <v>1.395</v>
      </c>
      <c r="L33" s="136">
        <v>1.949</v>
      </c>
      <c r="M33" s="135">
        <f t="shared" si="16"/>
        <v>137.87600000000003</v>
      </c>
      <c r="N33" s="141">
        <f t="shared" si="17"/>
        <v>-0.19926600713684772</v>
      </c>
      <c r="O33" s="140">
        <v>26.191000000000003</v>
      </c>
      <c r="P33" s="136">
        <v>126.05</v>
      </c>
      <c r="Q33" s="137">
        <v>170.21599999999998</v>
      </c>
      <c r="R33" s="136">
        <v>29.448</v>
      </c>
      <c r="S33" s="135">
        <f t="shared" si="18"/>
        <v>351.905</v>
      </c>
      <c r="T33" s="139">
        <f t="shared" si="5"/>
        <v>0.00417229218586898</v>
      </c>
      <c r="U33" s="138">
        <v>163.917</v>
      </c>
      <c r="V33" s="136">
        <v>194.70099999999996</v>
      </c>
      <c r="W33" s="137">
        <v>4.396999999999999</v>
      </c>
      <c r="X33" s="136">
        <v>5.984</v>
      </c>
      <c r="Y33" s="135">
        <f t="shared" si="19"/>
        <v>368.9989999999999</v>
      </c>
      <c r="Z33" s="134">
        <f t="shared" si="20"/>
        <v>-0.04632532879492879</v>
      </c>
    </row>
    <row r="34" spans="1:26" ht="18.75" customHeight="1">
      <c r="A34" s="142" t="s">
        <v>481</v>
      </c>
      <c r="B34" s="357" t="s">
        <v>482</v>
      </c>
      <c r="C34" s="140">
        <v>21.16</v>
      </c>
      <c r="D34" s="136">
        <v>23.9</v>
      </c>
      <c r="E34" s="137">
        <v>33.336999999999996</v>
      </c>
      <c r="F34" s="136">
        <v>29.78</v>
      </c>
      <c r="G34" s="135">
        <f t="shared" si="15"/>
        <v>108.17699999999999</v>
      </c>
      <c r="H34" s="139">
        <f t="shared" si="1"/>
        <v>0.0036292781159598924</v>
      </c>
      <c r="I34" s="138">
        <v>16.9</v>
      </c>
      <c r="J34" s="136">
        <v>22.729999999999997</v>
      </c>
      <c r="K34" s="137">
        <v>28.628</v>
      </c>
      <c r="L34" s="136">
        <v>26.036</v>
      </c>
      <c r="M34" s="135">
        <f t="shared" si="16"/>
        <v>94.294</v>
      </c>
      <c r="N34" s="141">
        <f t="shared" si="17"/>
        <v>0.147231000912041</v>
      </c>
      <c r="O34" s="140">
        <v>82.26</v>
      </c>
      <c r="P34" s="136">
        <v>84.1</v>
      </c>
      <c r="Q34" s="137">
        <v>121.35600000000001</v>
      </c>
      <c r="R34" s="136">
        <v>95.35</v>
      </c>
      <c r="S34" s="135">
        <f t="shared" si="18"/>
        <v>383.06600000000003</v>
      </c>
      <c r="T34" s="139">
        <f t="shared" si="5"/>
        <v>0.0045417464329068555</v>
      </c>
      <c r="U34" s="138">
        <v>56.199999999999996</v>
      </c>
      <c r="V34" s="136">
        <v>61.63</v>
      </c>
      <c r="W34" s="137">
        <v>86.327</v>
      </c>
      <c r="X34" s="136">
        <v>80.53599999999999</v>
      </c>
      <c r="Y34" s="135">
        <f t="shared" si="19"/>
        <v>284.693</v>
      </c>
      <c r="Z34" s="134">
        <f t="shared" si="20"/>
        <v>0.3455406349998069</v>
      </c>
    </row>
    <row r="35" spans="1:26" ht="18.75" customHeight="1">
      <c r="A35" s="142" t="s">
        <v>483</v>
      </c>
      <c r="B35" s="357" t="s">
        <v>483</v>
      </c>
      <c r="C35" s="140">
        <v>46.559</v>
      </c>
      <c r="D35" s="136">
        <v>55.75299999999999</v>
      </c>
      <c r="E35" s="137">
        <v>0.233</v>
      </c>
      <c r="F35" s="136">
        <v>0.215</v>
      </c>
      <c r="G35" s="135">
        <f t="shared" si="15"/>
        <v>102.75999999999999</v>
      </c>
      <c r="H35" s="139">
        <f t="shared" si="1"/>
        <v>0.0034475407821998997</v>
      </c>
      <c r="I35" s="138">
        <v>34.74</v>
      </c>
      <c r="J35" s="136">
        <v>34.549</v>
      </c>
      <c r="K35" s="137">
        <v>0</v>
      </c>
      <c r="L35" s="136">
        <v>0.138</v>
      </c>
      <c r="M35" s="135">
        <f t="shared" si="16"/>
        <v>69.427</v>
      </c>
      <c r="N35" s="141" t="s">
        <v>46</v>
      </c>
      <c r="O35" s="140">
        <v>94.881</v>
      </c>
      <c r="P35" s="136">
        <v>94.311</v>
      </c>
      <c r="Q35" s="137">
        <v>0.42300000000000004</v>
      </c>
      <c r="R35" s="136">
        <v>0.585</v>
      </c>
      <c r="S35" s="135">
        <f t="shared" si="18"/>
        <v>190.20000000000002</v>
      </c>
      <c r="T35" s="139">
        <f t="shared" si="5"/>
        <v>0.002255068765014081</v>
      </c>
      <c r="U35" s="138">
        <v>82.22</v>
      </c>
      <c r="V35" s="136">
        <v>85.342</v>
      </c>
      <c r="W35" s="137">
        <v>1.0070000000000001</v>
      </c>
      <c r="X35" s="136">
        <v>2.016</v>
      </c>
      <c r="Y35" s="135">
        <f t="shared" si="19"/>
        <v>170.585</v>
      </c>
      <c r="Z35" s="134">
        <f t="shared" si="20"/>
        <v>0.11498666354017062</v>
      </c>
    </row>
    <row r="36" spans="1:26" ht="18.75" customHeight="1">
      <c r="A36" s="142" t="s">
        <v>484</v>
      </c>
      <c r="B36" s="357" t="s">
        <v>484</v>
      </c>
      <c r="C36" s="140">
        <v>23.27</v>
      </c>
      <c r="D36" s="136">
        <v>62.58</v>
      </c>
      <c r="E36" s="137">
        <v>0.16</v>
      </c>
      <c r="F36" s="136">
        <v>0.52</v>
      </c>
      <c r="G36" s="135">
        <f t="shared" si="15"/>
        <v>86.52999999999999</v>
      </c>
      <c r="H36" s="139">
        <f t="shared" si="1"/>
        <v>0.0029030333192269103</v>
      </c>
      <c r="I36" s="138">
        <v>29.96</v>
      </c>
      <c r="J36" s="136">
        <v>39.86</v>
      </c>
      <c r="K36" s="137">
        <v>0.245</v>
      </c>
      <c r="L36" s="136">
        <v>6.985</v>
      </c>
      <c r="M36" s="135">
        <f t="shared" si="16"/>
        <v>77.05</v>
      </c>
      <c r="N36" s="141">
        <f t="shared" si="17"/>
        <v>0.12303698896820237</v>
      </c>
      <c r="O36" s="140">
        <v>68.85000000000001</v>
      </c>
      <c r="P36" s="136">
        <v>149.1</v>
      </c>
      <c r="Q36" s="137">
        <v>0.7200000000000001</v>
      </c>
      <c r="R36" s="136">
        <v>1.09</v>
      </c>
      <c r="S36" s="135">
        <f t="shared" si="18"/>
        <v>219.76</v>
      </c>
      <c r="T36" s="139">
        <f t="shared" si="5"/>
        <v>0.002605541071501022</v>
      </c>
      <c r="U36" s="138">
        <v>79.85999999999999</v>
      </c>
      <c r="V36" s="136">
        <v>141.01999999999998</v>
      </c>
      <c r="W36" s="137">
        <v>3.148</v>
      </c>
      <c r="X36" s="136">
        <v>16.982999999999997</v>
      </c>
      <c r="Y36" s="135">
        <f t="shared" si="19"/>
        <v>241.01099999999997</v>
      </c>
      <c r="Z36" s="134">
        <f t="shared" si="20"/>
        <v>-0.08817439867889842</v>
      </c>
    </row>
    <row r="37" spans="1:26" ht="18.75" customHeight="1">
      <c r="A37" s="142" t="s">
        <v>485</v>
      </c>
      <c r="B37" s="357" t="s">
        <v>485</v>
      </c>
      <c r="C37" s="140">
        <v>38.28</v>
      </c>
      <c r="D37" s="136">
        <v>45.650000000000006</v>
      </c>
      <c r="E37" s="137">
        <v>0.30000000000000004</v>
      </c>
      <c r="F37" s="136">
        <v>0.71</v>
      </c>
      <c r="G37" s="135">
        <f>SUM(C37:F37)</f>
        <v>84.94</v>
      </c>
      <c r="H37" s="139">
        <f>G37/$G$9</f>
        <v>0.0028496897045548805</v>
      </c>
      <c r="I37" s="138">
        <v>27.060000000000002</v>
      </c>
      <c r="J37" s="136">
        <v>32.19</v>
      </c>
      <c r="K37" s="137">
        <v>0.24000000000000002</v>
      </c>
      <c r="L37" s="136">
        <v>0.26</v>
      </c>
      <c r="M37" s="135">
        <f>SUM(I37:L37)</f>
        <v>59.75</v>
      </c>
      <c r="N37" s="141">
        <f>IF(ISERROR(G37/M37-1),"         /0",(G37/M37-1))</f>
        <v>0.4215899581589957</v>
      </c>
      <c r="O37" s="140">
        <v>68.61999999999999</v>
      </c>
      <c r="P37" s="136">
        <v>97.49</v>
      </c>
      <c r="Q37" s="137">
        <v>0.48</v>
      </c>
      <c r="R37" s="136">
        <v>0.8699999999999999</v>
      </c>
      <c r="S37" s="135">
        <f>SUM(O37:R37)</f>
        <v>167.45999999999998</v>
      </c>
      <c r="T37" s="139">
        <f>S37/$S$9</f>
        <v>0.0019854564426354253</v>
      </c>
      <c r="U37" s="138">
        <v>76.49</v>
      </c>
      <c r="V37" s="136">
        <v>96.47000000000001</v>
      </c>
      <c r="W37" s="137">
        <v>0.625</v>
      </c>
      <c r="X37" s="136">
        <v>1.0950000000000002</v>
      </c>
      <c r="Y37" s="135">
        <f>SUM(U37:X37)</f>
        <v>174.68</v>
      </c>
      <c r="Z37" s="134">
        <f>IF(ISERROR(S37/Y37-1),"         /0",IF(S37/Y37&gt;5,"  *  ",(S37/Y37-1)))</f>
        <v>-0.04133272269292432</v>
      </c>
    </row>
    <row r="38" spans="1:26" ht="18.75" customHeight="1">
      <c r="A38" s="142" t="s">
        <v>434</v>
      </c>
      <c r="B38" s="357" t="s">
        <v>435</v>
      </c>
      <c r="C38" s="140">
        <v>37.18</v>
      </c>
      <c r="D38" s="136">
        <v>36.594</v>
      </c>
      <c r="E38" s="137">
        <v>0</v>
      </c>
      <c r="F38" s="136">
        <v>0</v>
      </c>
      <c r="G38" s="135">
        <f t="shared" si="15"/>
        <v>73.774</v>
      </c>
      <c r="H38" s="139">
        <f t="shared" si="1"/>
        <v>0.002475076621895829</v>
      </c>
      <c r="I38" s="138">
        <v>28.082</v>
      </c>
      <c r="J38" s="136">
        <v>25.694</v>
      </c>
      <c r="K38" s="137">
        <v>0.21500000000000002</v>
      </c>
      <c r="L38" s="136">
        <v>0.155</v>
      </c>
      <c r="M38" s="135">
        <f t="shared" si="16"/>
        <v>54.146</v>
      </c>
      <c r="N38" s="141" t="s">
        <v>46</v>
      </c>
      <c r="O38" s="140">
        <v>102.35600000000001</v>
      </c>
      <c r="P38" s="136">
        <v>102.645</v>
      </c>
      <c r="Q38" s="137">
        <v>0.515</v>
      </c>
      <c r="R38" s="136">
        <v>3.745</v>
      </c>
      <c r="S38" s="135">
        <f t="shared" si="18"/>
        <v>209.261</v>
      </c>
      <c r="T38" s="139">
        <f t="shared" si="5"/>
        <v>0.0024810617499243506</v>
      </c>
      <c r="U38" s="138">
        <v>73.559</v>
      </c>
      <c r="V38" s="136">
        <v>80.338</v>
      </c>
      <c r="W38" s="137">
        <v>4.4159999999999995</v>
      </c>
      <c r="X38" s="136">
        <v>5.509</v>
      </c>
      <c r="Y38" s="135">
        <f t="shared" si="19"/>
        <v>163.822</v>
      </c>
      <c r="Z38" s="134">
        <f t="shared" si="20"/>
        <v>0.27736811905604863</v>
      </c>
    </row>
    <row r="39" spans="1:26" ht="18.75" customHeight="1">
      <c r="A39" s="142" t="s">
        <v>452</v>
      </c>
      <c r="B39" s="357" t="s">
        <v>453</v>
      </c>
      <c r="C39" s="140">
        <v>0</v>
      </c>
      <c r="D39" s="136">
        <v>0.18000000000000002</v>
      </c>
      <c r="E39" s="137">
        <v>39.506</v>
      </c>
      <c r="F39" s="136">
        <v>33.995</v>
      </c>
      <c r="G39" s="135">
        <f t="shared" si="15"/>
        <v>73.681</v>
      </c>
      <c r="H39" s="139">
        <f t="shared" si="1"/>
        <v>0.0024719565236791634</v>
      </c>
      <c r="I39" s="138">
        <v>2.031</v>
      </c>
      <c r="J39" s="136">
        <v>2.7800000000000002</v>
      </c>
      <c r="K39" s="137">
        <v>33.041000000000004</v>
      </c>
      <c r="L39" s="136">
        <v>36.385999999999996</v>
      </c>
      <c r="M39" s="135">
        <f t="shared" si="16"/>
        <v>74.238</v>
      </c>
      <c r="N39" s="141">
        <f t="shared" si="17"/>
        <v>-0.007502896090950784</v>
      </c>
      <c r="O39" s="140">
        <v>0</v>
      </c>
      <c r="P39" s="136">
        <v>4.6579999999999995</v>
      </c>
      <c r="Q39" s="137">
        <v>98.649</v>
      </c>
      <c r="R39" s="136">
        <v>108.08800000000001</v>
      </c>
      <c r="S39" s="135">
        <f t="shared" si="18"/>
        <v>211.395</v>
      </c>
      <c r="T39" s="139">
        <f t="shared" si="5"/>
        <v>0.002506363099790492</v>
      </c>
      <c r="U39" s="138">
        <v>3.3689999999999998</v>
      </c>
      <c r="V39" s="136">
        <v>5.431</v>
      </c>
      <c r="W39" s="137">
        <v>85.694</v>
      </c>
      <c r="X39" s="136">
        <v>95.35199999999998</v>
      </c>
      <c r="Y39" s="135">
        <f t="shared" si="19"/>
        <v>189.84599999999998</v>
      </c>
      <c r="Z39" s="134">
        <f t="shared" si="20"/>
        <v>0.11350779052495197</v>
      </c>
    </row>
    <row r="40" spans="1:26" ht="18.75" customHeight="1">
      <c r="A40" s="142" t="s">
        <v>486</v>
      </c>
      <c r="B40" s="357" t="s">
        <v>487</v>
      </c>
      <c r="C40" s="140">
        <v>2.5</v>
      </c>
      <c r="D40" s="136">
        <v>2.5</v>
      </c>
      <c r="E40" s="137">
        <v>3.5</v>
      </c>
      <c r="F40" s="136">
        <v>56.7</v>
      </c>
      <c r="G40" s="135">
        <f t="shared" si="15"/>
        <v>65.2</v>
      </c>
      <c r="H40" s="139">
        <f t="shared" si="1"/>
        <v>0.002187423695985145</v>
      </c>
      <c r="I40" s="138"/>
      <c r="J40" s="136"/>
      <c r="K40" s="137"/>
      <c r="L40" s="136"/>
      <c r="M40" s="135">
        <f t="shared" si="16"/>
        <v>0</v>
      </c>
      <c r="N40" s="141" t="str">
        <f t="shared" si="17"/>
        <v>         /0</v>
      </c>
      <c r="O40" s="140">
        <v>2.5</v>
      </c>
      <c r="P40" s="136">
        <v>15.85</v>
      </c>
      <c r="Q40" s="137">
        <v>8.25</v>
      </c>
      <c r="R40" s="136">
        <v>132.10000000000002</v>
      </c>
      <c r="S40" s="135">
        <f t="shared" si="18"/>
        <v>158.70000000000002</v>
      </c>
      <c r="T40" s="139">
        <f t="shared" si="5"/>
        <v>0.001881595231376102</v>
      </c>
      <c r="U40" s="138">
        <v>0</v>
      </c>
      <c r="V40" s="136">
        <v>14.95</v>
      </c>
      <c r="W40" s="137"/>
      <c r="X40" s="136"/>
      <c r="Y40" s="135">
        <f t="shared" si="19"/>
        <v>14.95</v>
      </c>
      <c r="Z40" s="134" t="str">
        <f t="shared" si="20"/>
        <v>  *  </v>
      </c>
    </row>
    <row r="41" spans="1:26" ht="18.75" customHeight="1">
      <c r="A41" s="142" t="s">
        <v>418</v>
      </c>
      <c r="B41" s="357" t="s">
        <v>419</v>
      </c>
      <c r="C41" s="140">
        <v>4.167000000000001</v>
      </c>
      <c r="D41" s="136">
        <v>9.401000000000002</v>
      </c>
      <c r="E41" s="137">
        <v>13.964</v>
      </c>
      <c r="F41" s="136">
        <v>22.493000000000002</v>
      </c>
      <c r="G41" s="135">
        <f t="shared" si="15"/>
        <v>50.025000000000006</v>
      </c>
      <c r="H41" s="139">
        <f t="shared" si="1"/>
        <v>0.0016783108955775595</v>
      </c>
      <c r="I41" s="138">
        <v>9.655000000000001</v>
      </c>
      <c r="J41" s="136">
        <v>39.589</v>
      </c>
      <c r="K41" s="137">
        <v>31.272999999999993</v>
      </c>
      <c r="L41" s="136">
        <v>33.50099999999999</v>
      </c>
      <c r="M41" s="135">
        <f t="shared" si="16"/>
        <v>114.01799999999999</v>
      </c>
      <c r="N41" s="141">
        <f t="shared" si="17"/>
        <v>-0.5612534862916381</v>
      </c>
      <c r="O41" s="140">
        <v>11.872</v>
      </c>
      <c r="P41" s="136">
        <v>30.739000000000004</v>
      </c>
      <c r="Q41" s="137">
        <v>39.639</v>
      </c>
      <c r="R41" s="136">
        <v>44.910999999999994</v>
      </c>
      <c r="S41" s="135">
        <f t="shared" si="18"/>
        <v>127.161</v>
      </c>
      <c r="T41" s="139">
        <f t="shared" si="5"/>
        <v>0.0015076593019345715</v>
      </c>
      <c r="U41" s="138">
        <v>31.273999999999997</v>
      </c>
      <c r="V41" s="136">
        <v>105.986</v>
      </c>
      <c r="W41" s="137">
        <v>87.39700000000003</v>
      </c>
      <c r="X41" s="136">
        <v>86.03200000000001</v>
      </c>
      <c r="Y41" s="135">
        <f t="shared" si="19"/>
        <v>310.6890000000001</v>
      </c>
      <c r="Z41" s="134">
        <f t="shared" si="20"/>
        <v>-0.5907128993945715</v>
      </c>
    </row>
    <row r="42" spans="1:26" ht="18.75" customHeight="1">
      <c r="A42" s="142" t="s">
        <v>469</v>
      </c>
      <c r="B42" s="357" t="s">
        <v>470</v>
      </c>
      <c r="C42" s="140">
        <v>0</v>
      </c>
      <c r="D42" s="136">
        <v>0.6910000000000001</v>
      </c>
      <c r="E42" s="137">
        <v>18.633000000000003</v>
      </c>
      <c r="F42" s="136">
        <v>22.688</v>
      </c>
      <c r="G42" s="135">
        <f t="shared" si="15"/>
        <v>42.012</v>
      </c>
      <c r="H42" s="139">
        <f t="shared" si="1"/>
        <v>0.0014094792072964402</v>
      </c>
      <c r="I42" s="138"/>
      <c r="J42" s="136"/>
      <c r="K42" s="137">
        <v>20.184</v>
      </c>
      <c r="L42" s="136">
        <v>22.226</v>
      </c>
      <c r="M42" s="135">
        <f t="shared" si="16"/>
        <v>42.41</v>
      </c>
      <c r="N42" s="141">
        <f t="shared" si="17"/>
        <v>-0.009384579108700719</v>
      </c>
      <c r="O42" s="140">
        <v>0</v>
      </c>
      <c r="P42" s="136">
        <v>1.291</v>
      </c>
      <c r="Q42" s="137">
        <v>47.429</v>
      </c>
      <c r="R42" s="136">
        <v>62.88099999999999</v>
      </c>
      <c r="S42" s="135">
        <f t="shared" si="18"/>
        <v>111.601</v>
      </c>
      <c r="T42" s="139">
        <f t="shared" si="5"/>
        <v>0.0013231752326200654</v>
      </c>
      <c r="U42" s="138">
        <v>0.909</v>
      </c>
      <c r="V42" s="136">
        <v>2.405</v>
      </c>
      <c r="W42" s="137">
        <v>45.925000000000004</v>
      </c>
      <c r="X42" s="136">
        <v>56.543000000000006</v>
      </c>
      <c r="Y42" s="135">
        <f t="shared" si="19"/>
        <v>105.78200000000001</v>
      </c>
      <c r="Z42" s="134">
        <f t="shared" si="20"/>
        <v>0.05500935887012903</v>
      </c>
    </row>
    <row r="43" spans="1:26" ht="18.75" customHeight="1">
      <c r="A43" s="142" t="s">
        <v>488</v>
      </c>
      <c r="B43" s="357" t="s">
        <v>489</v>
      </c>
      <c r="C43" s="140">
        <v>4.3100000000000005</v>
      </c>
      <c r="D43" s="136">
        <v>34.41</v>
      </c>
      <c r="E43" s="137">
        <v>0.15000000000000002</v>
      </c>
      <c r="F43" s="136">
        <v>0.44</v>
      </c>
      <c r="G43" s="135">
        <f t="shared" si="15"/>
        <v>39.309999999999995</v>
      </c>
      <c r="H43" s="139">
        <f t="shared" si="1"/>
        <v>0.0013188286117971784</v>
      </c>
      <c r="I43" s="138">
        <v>10.08</v>
      </c>
      <c r="J43" s="136">
        <v>50.26</v>
      </c>
      <c r="K43" s="137">
        <v>0.169</v>
      </c>
      <c r="L43" s="136">
        <v>0.40099999999999997</v>
      </c>
      <c r="M43" s="135">
        <f t="shared" si="16"/>
        <v>60.91</v>
      </c>
      <c r="N43" s="141">
        <f t="shared" si="17"/>
        <v>-0.3546215728123461</v>
      </c>
      <c r="O43" s="140">
        <v>16.480000000000004</v>
      </c>
      <c r="P43" s="136">
        <v>115.62</v>
      </c>
      <c r="Q43" s="137">
        <v>0.18</v>
      </c>
      <c r="R43" s="136">
        <v>0.527</v>
      </c>
      <c r="S43" s="135">
        <f t="shared" si="18"/>
        <v>132.80700000000002</v>
      </c>
      <c r="T43" s="139">
        <f t="shared" si="5"/>
        <v>0.0015745999867256837</v>
      </c>
      <c r="U43" s="138">
        <v>34.28</v>
      </c>
      <c r="V43" s="136">
        <v>151.17</v>
      </c>
      <c r="W43" s="137">
        <v>0.6490000000000001</v>
      </c>
      <c r="X43" s="136">
        <v>0.7510000000000001</v>
      </c>
      <c r="Y43" s="135">
        <f t="shared" si="19"/>
        <v>186.85</v>
      </c>
      <c r="Z43" s="134">
        <f t="shared" si="20"/>
        <v>-0.2892320042815091</v>
      </c>
    </row>
    <row r="44" spans="1:26" ht="18.75" customHeight="1">
      <c r="A44" s="142" t="s">
        <v>432</v>
      </c>
      <c r="B44" s="357" t="s">
        <v>433</v>
      </c>
      <c r="C44" s="140">
        <v>3.017</v>
      </c>
      <c r="D44" s="136">
        <v>25.147</v>
      </c>
      <c r="E44" s="137">
        <v>1.5350000000000001</v>
      </c>
      <c r="F44" s="136">
        <v>3.5790000000000006</v>
      </c>
      <c r="G44" s="135">
        <f t="shared" si="15"/>
        <v>33.278</v>
      </c>
      <c r="H44" s="139">
        <f t="shared" si="1"/>
        <v>0.0011164583704753627</v>
      </c>
      <c r="I44" s="138">
        <v>6.281</v>
      </c>
      <c r="J44" s="136">
        <v>21.489</v>
      </c>
      <c r="K44" s="137">
        <v>3.886999999999999</v>
      </c>
      <c r="L44" s="136">
        <v>5.42</v>
      </c>
      <c r="M44" s="135">
        <f t="shared" si="16"/>
        <v>37.077</v>
      </c>
      <c r="N44" s="141">
        <f t="shared" si="17"/>
        <v>-0.10246244302397711</v>
      </c>
      <c r="O44" s="140">
        <v>12.611999999999998</v>
      </c>
      <c r="P44" s="136">
        <v>71.588</v>
      </c>
      <c r="Q44" s="137">
        <v>7.2879999999999985</v>
      </c>
      <c r="R44" s="136">
        <v>8.091</v>
      </c>
      <c r="S44" s="135">
        <f t="shared" si="18"/>
        <v>99.57899999999998</v>
      </c>
      <c r="T44" s="139">
        <f t="shared" si="5"/>
        <v>0.0011806387620995641</v>
      </c>
      <c r="U44" s="138">
        <v>16.090999999999998</v>
      </c>
      <c r="V44" s="136">
        <v>65.797</v>
      </c>
      <c r="W44" s="137">
        <v>17.015</v>
      </c>
      <c r="X44" s="136">
        <v>23.685999999999996</v>
      </c>
      <c r="Y44" s="135">
        <f t="shared" si="19"/>
        <v>122.58899999999998</v>
      </c>
      <c r="Z44" s="134">
        <f t="shared" si="20"/>
        <v>-0.18770036463304218</v>
      </c>
    </row>
    <row r="45" spans="1:26" ht="18.75" customHeight="1">
      <c r="A45" s="142" t="s">
        <v>490</v>
      </c>
      <c r="B45" s="357" t="s">
        <v>490</v>
      </c>
      <c r="C45" s="140">
        <v>15.927</v>
      </c>
      <c r="D45" s="136">
        <v>14.095</v>
      </c>
      <c r="E45" s="137">
        <v>0</v>
      </c>
      <c r="F45" s="136">
        <v>0.25</v>
      </c>
      <c r="G45" s="135">
        <f t="shared" si="15"/>
        <v>30.272</v>
      </c>
      <c r="H45" s="139">
        <f t="shared" si="1"/>
        <v>0.0010156087442463543</v>
      </c>
      <c r="I45" s="138">
        <v>13.857000000000001</v>
      </c>
      <c r="J45" s="136">
        <v>8.767</v>
      </c>
      <c r="K45" s="137">
        <v>4.055</v>
      </c>
      <c r="L45" s="136">
        <v>1.05</v>
      </c>
      <c r="M45" s="135">
        <f t="shared" si="16"/>
        <v>27.729000000000003</v>
      </c>
      <c r="N45" s="141">
        <f t="shared" si="17"/>
        <v>0.09170904107612943</v>
      </c>
      <c r="O45" s="140">
        <v>49.784</v>
      </c>
      <c r="P45" s="136">
        <v>40.129000000000005</v>
      </c>
      <c r="Q45" s="137">
        <v>8.57</v>
      </c>
      <c r="R45" s="136">
        <v>1.245</v>
      </c>
      <c r="S45" s="135">
        <f t="shared" si="18"/>
        <v>99.72800000000001</v>
      </c>
      <c r="T45" s="139">
        <f t="shared" si="5"/>
        <v>0.0011824053511951854</v>
      </c>
      <c r="U45" s="138">
        <v>45.657000000000004</v>
      </c>
      <c r="V45" s="136">
        <v>36.186</v>
      </c>
      <c r="W45" s="137">
        <v>4.105</v>
      </c>
      <c r="X45" s="136">
        <v>1.115</v>
      </c>
      <c r="Y45" s="135">
        <f t="shared" si="19"/>
        <v>87.063</v>
      </c>
      <c r="Z45" s="134">
        <f t="shared" si="20"/>
        <v>0.14546937275306404</v>
      </c>
    </row>
    <row r="46" spans="1:26" ht="18.75" customHeight="1">
      <c r="A46" s="142" t="s">
        <v>477</v>
      </c>
      <c r="B46" s="357" t="s">
        <v>478</v>
      </c>
      <c r="C46" s="140">
        <v>3.36</v>
      </c>
      <c r="D46" s="136">
        <v>7.16</v>
      </c>
      <c r="E46" s="137">
        <v>5.004</v>
      </c>
      <c r="F46" s="136">
        <v>13.182</v>
      </c>
      <c r="G46" s="135">
        <f t="shared" si="15"/>
        <v>28.706</v>
      </c>
      <c r="H46" s="139">
        <f t="shared" si="1"/>
        <v>0.0009630703162108829</v>
      </c>
      <c r="I46" s="138">
        <v>10.521999999999998</v>
      </c>
      <c r="J46" s="136">
        <v>27.555</v>
      </c>
      <c r="K46" s="137">
        <v>8.32</v>
      </c>
      <c r="L46" s="136">
        <v>13.053999999999997</v>
      </c>
      <c r="M46" s="135">
        <f t="shared" si="16"/>
        <v>59.45099999999999</v>
      </c>
      <c r="N46" s="141">
        <f t="shared" si="17"/>
        <v>-0.5171485761383323</v>
      </c>
      <c r="O46" s="140">
        <v>10.059999999999999</v>
      </c>
      <c r="P46" s="136">
        <v>14.52</v>
      </c>
      <c r="Q46" s="137">
        <v>23.34199999999999</v>
      </c>
      <c r="R46" s="136">
        <v>52.943999999999996</v>
      </c>
      <c r="S46" s="135">
        <f t="shared" si="18"/>
        <v>100.86599999999999</v>
      </c>
      <c r="T46" s="139">
        <f t="shared" si="5"/>
        <v>0.0011958978236167731</v>
      </c>
      <c r="U46" s="138">
        <v>31.431999999999995</v>
      </c>
      <c r="V46" s="136">
        <v>113.68600000000002</v>
      </c>
      <c r="W46" s="137">
        <v>39.156000000000006</v>
      </c>
      <c r="X46" s="136">
        <v>52.363</v>
      </c>
      <c r="Y46" s="135">
        <f t="shared" si="19"/>
        <v>236.63700000000003</v>
      </c>
      <c r="Z46" s="134">
        <f t="shared" si="20"/>
        <v>-0.573752202740907</v>
      </c>
    </row>
    <row r="47" spans="1:26" ht="18.75" customHeight="1">
      <c r="A47" s="142" t="s">
        <v>414</v>
      </c>
      <c r="B47" s="357" t="s">
        <v>415</v>
      </c>
      <c r="C47" s="140">
        <v>16.516</v>
      </c>
      <c r="D47" s="136">
        <v>10.646</v>
      </c>
      <c r="E47" s="137">
        <v>0</v>
      </c>
      <c r="F47" s="136">
        <v>0</v>
      </c>
      <c r="G47" s="135">
        <f t="shared" si="15"/>
        <v>27.162</v>
      </c>
      <c r="H47" s="139">
        <f t="shared" si="1"/>
        <v>0.0009112699759255905</v>
      </c>
      <c r="I47" s="138">
        <v>21.964</v>
      </c>
      <c r="J47" s="136">
        <v>27.508000000000003</v>
      </c>
      <c r="K47" s="137">
        <v>0.105</v>
      </c>
      <c r="L47" s="136">
        <v>0</v>
      </c>
      <c r="M47" s="135">
        <f t="shared" si="16"/>
        <v>49.577</v>
      </c>
      <c r="N47" s="141">
        <f t="shared" si="17"/>
        <v>-0.4521249773080259</v>
      </c>
      <c r="O47" s="140">
        <v>49.742</v>
      </c>
      <c r="P47" s="136">
        <v>39.456</v>
      </c>
      <c r="Q47" s="137">
        <v>5.601</v>
      </c>
      <c r="R47" s="136">
        <v>5.603</v>
      </c>
      <c r="S47" s="135">
        <f t="shared" si="18"/>
        <v>100.402</v>
      </c>
      <c r="T47" s="139">
        <f t="shared" si="5"/>
        <v>0.0011903964991847725</v>
      </c>
      <c r="U47" s="138">
        <v>50.078</v>
      </c>
      <c r="V47" s="136">
        <v>68.55</v>
      </c>
      <c r="W47" s="137">
        <v>2.905</v>
      </c>
      <c r="X47" s="136">
        <v>8.862</v>
      </c>
      <c r="Y47" s="135">
        <f t="shared" si="19"/>
        <v>130.395</v>
      </c>
      <c r="Z47" s="134">
        <f t="shared" si="20"/>
        <v>-0.23001648836228383</v>
      </c>
    </row>
    <row r="48" spans="1:26" ht="18.75" customHeight="1">
      <c r="A48" s="142" t="s">
        <v>440</v>
      </c>
      <c r="B48" s="357" t="s">
        <v>441</v>
      </c>
      <c r="C48" s="140">
        <v>12.223</v>
      </c>
      <c r="D48" s="136">
        <v>13.993999999999998</v>
      </c>
      <c r="E48" s="137">
        <v>0.75</v>
      </c>
      <c r="F48" s="136">
        <v>0.05</v>
      </c>
      <c r="G48" s="135">
        <f t="shared" si="15"/>
        <v>27.017</v>
      </c>
      <c r="H48" s="139">
        <f t="shared" si="1"/>
        <v>0.0009064053066630468</v>
      </c>
      <c r="I48" s="138">
        <v>35.789</v>
      </c>
      <c r="J48" s="136">
        <v>24.942</v>
      </c>
      <c r="K48" s="137">
        <v>0.535</v>
      </c>
      <c r="L48" s="136">
        <v>0.295</v>
      </c>
      <c r="M48" s="135">
        <f t="shared" si="16"/>
        <v>61.561</v>
      </c>
      <c r="N48" s="141">
        <f t="shared" si="17"/>
        <v>-0.5611344844950537</v>
      </c>
      <c r="O48" s="140">
        <v>34.41</v>
      </c>
      <c r="P48" s="136">
        <v>38.862</v>
      </c>
      <c r="Q48" s="137">
        <v>1.9</v>
      </c>
      <c r="R48" s="136">
        <v>0.45</v>
      </c>
      <c r="S48" s="135">
        <f t="shared" si="18"/>
        <v>75.622</v>
      </c>
      <c r="T48" s="139">
        <f t="shared" si="5"/>
        <v>0.0008965973193895626</v>
      </c>
      <c r="U48" s="138">
        <v>75.35799999999999</v>
      </c>
      <c r="V48" s="136">
        <v>47.217</v>
      </c>
      <c r="W48" s="137">
        <v>5.625</v>
      </c>
      <c r="X48" s="136">
        <v>6.695</v>
      </c>
      <c r="Y48" s="135">
        <f t="shared" si="19"/>
        <v>134.89499999999998</v>
      </c>
      <c r="Z48" s="134">
        <f t="shared" si="20"/>
        <v>-0.43940101560472955</v>
      </c>
    </row>
    <row r="49" spans="1:26" ht="18.75" customHeight="1">
      <c r="A49" s="142" t="s">
        <v>422</v>
      </c>
      <c r="B49" s="357" t="s">
        <v>423</v>
      </c>
      <c r="C49" s="140">
        <v>8.483</v>
      </c>
      <c r="D49" s="136">
        <v>14.387</v>
      </c>
      <c r="E49" s="137">
        <v>1.216</v>
      </c>
      <c r="F49" s="136">
        <v>1.309</v>
      </c>
      <c r="G49" s="135">
        <f t="shared" si="15"/>
        <v>25.395000000000003</v>
      </c>
      <c r="H49" s="139">
        <f t="shared" si="1"/>
        <v>0.000851988109808938</v>
      </c>
      <c r="I49" s="138">
        <v>8.478</v>
      </c>
      <c r="J49" s="136">
        <v>20.975</v>
      </c>
      <c r="K49" s="137">
        <v>5.029</v>
      </c>
      <c r="L49" s="136">
        <v>4.659</v>
      </c>
      <c r="M49" s="135">
        <f t="shared" si="16"/>
        <v>39.141</v>
      </c>
      <c r="N49" s="141">
        <f t="shared" si="17"/>
        <v>-0.35119184486855204</v>
      </c>
      <c r="O49" s="140">
        <v>26.279</v>
      </c>
      <c r="P49" s="136">
        <v>35.112</v>
      </c>
      <c r="Q49" s="137">
        <v>4.902</v>
      </c>
      <c r="R49" s="136">
        <v>5.766</v>
      </c>
      <c r="S49" s="135">
        <f t="shared" si="18"/>
        <v>72.05900000000001</v>
      </c>
      <c r="T49" s="139">
        <f t="shared" si="5"/>
        <v>0.0008543533130291781</v>
      </c>
      <c r="U49" s="138">
        <v>27.501999999999995</v>
      </c>
      <c r="V49" s="136">
        <v>59.23000000000001</v>
      </c>
      <c r="W49" s="137">
        <v>10.896999999999998</v>
      </c>
      <c r="X49" s="136">
        <v>11.155</v>
      </c>
      <c r="Y49" s="135">
        <f t="shared" si="19"/>
        <v>108.78399999999999</v>
      </c>
      <c r="Z49" s="134">
        <f t="shared" si="20"/>
        <v>-0.33759560229445496</v>
      </c>
    </row>
    <row r="50" spans="1:26" ht="18.75" customHeight="1">
      <c r="A50" s="142" t="s">
        <v>491</v>
      </c>
      <c r="B50" s="357" t="s">
        <v>492</v>
      </c>
      <c r="C50" s="140">
        <v>0</v>
      </c>
      <c r="D50" s="136">
        <v>0</v>
      </c>
      <c r="E50" s="137">
        <v>3.207</v>
      </c>
      <c r="F50" s="136">
        <v>18.081</v>
      </c>
      <c r="G50" s="135">
        <f t="shared" si="15"/>
        <v>21.288</v>
      </c>
      <c r="H50" s="139">
        <f t="shared" si="1"/>
        <v>0.0007142005466277878</v>
      </c>
      <c r="I50" s="138"/>
      <c r="J50" s="136"/>
      <c r="K50" s="137"/>
      <c r="L50" s="136"/>
      <c r="M50" s="135">
        <f t="shared" si="16"/>
        <v>0</v>
      </c>
      <c r="N50" s="141" t="str">
        <f t="shared" si="17"/>
        <v>         /0</v>
      </c>
      <c r="O50" s="140"/>
      <c r="P50" s="136"/>
      <c r="Q50" s="137">
        <v>3.207</v>
      </c>
      <c r="R50" s="136">
        <v>18.081</v>
      </c>
      <c r="S50" s="135">
        <f t="shared" si="18"/>
        <v>21.288</v>
      </c>
      <c r="T50" s="139">
        <f t="shared" si="5"/>
        <v>0.00025239697092334254</v>
      </c>
      <c r="U50" s="138"/>
      <c r="V50" s="136"/>
      <c r="W50" s="137"/>
      <c r="X50" s="136"/>
      <c r="Y50" s="135">
        <f t="shared" si="19"/>
        <v>0</v>
      </c>
      <c r="Z50" s="134" t="str">
        <f t="shared" si="20"/>
        <v>         /0</v>
      </c>
    </row>
    <row r="51" spans="1:26" ht="18.75" customHeight="1">
      <c r="A51" s="142" t="s">
        <v>458</v>
      </c>
      <c r="B51" s="357" t="s">
        <v>459</v>
      </c>
      <c r="C51" s="140">
        <v>0</v>
      </c>
      <c r="D51" s="136">
        <v>9.463</v>
      </c>
      <c r="E51" s="137">
        <v>5.300999999999999</v>
      </c>
      <c r="F51" s="136">
        <v>6.277</v>
      </c>
      <c r="G51" s="135">
        <f t="shared" si="15"/>
        <v>21.041</v>
      </c>
      <c r="H51" s="139">
        <f t="shared" si="1"/>
        <v>0.0007059138341598686</v>
      </c>
      <c r="I51" s="138">
        <v>11.205</v>
      </c>
      <c r="J51" s="136">
        <v>23.996000000000002</v>
      </c>
      <c r="K51" s="137">
        <v>6.863999999999999</v>
      </c>
      <c r="L51" s="136">
        <v>8.236999999999998</v>
      </c>
      <c r="M51" s="135">
        <f t="shared" si="16"/>
        <v>50.30199999999999</v>
      </c>
      <c r="N51" s="141">
        <f t="shared" si="17"/>
        <v>-0.5817064927835871</v>
      </c>
      <c r="O51" s="140">
        <v>0.375</v>
      </c>
      <c r="P51" s="136">
        <v>27.394999999999996</v>
      </c>
      <c r="Q51" s="137">
        <v>21.183999999999997</v>
      </c>
      <c r="R51" s="136">
        <v>23.637</v>
      </c>
      <c r="S51" s="135">
        <f t="shared" si="18"/>
        <v>72.591</v>
      </c>
      <c r="T51" s="139">
        <f t="shared" si="5"/>
        <v>0.0008606608660417304</v>
      </c>
      <c r="U51" s="138">
        <v>14.395</v>
      </c>
      <c r="V51" s="136">
        <v>47.238</v>
      </c>
      <c r="W51" s="137">
        <v>21.773999999999997</v>
      </c>
      <c r="X51" s="136">
        <v>23.739</v>
      </c>
      <c r="Y51" s="135">
        <f t="shared" si="19"/>
        <v>107.146</v>
      </c>
      <c r="Z51" s="134">
        <f t="shared" si="20"/>
        <v>-0.32250387321971896</v>
      </c>
    </row>
    <row r="52" spans="1:26" ht="18.75" customHeight="1">
      <c r="A52" s="142" t="s">
        <v>52</v>
      </c>
      <c r="B52" s="357" t="s">
        <v>52</v>
      </c>
      <c r="C52" s="140">
        <v>64.158</v>
      </c>
      <c r="D52" s="136">
        <v>106.173</v>
      </c>
      <c r="E52" s="137">
        <v>58.774</v>
      </c>
      <c r="F52" s="136">
        <v>89.31800000000004</v>
      </c>
      <c r="G52" s="135">
        <f t="shared" si="15"/>
        <v>318.42300000000006</v>
      </c>
      <c r="H52" s="139">
        <f t="shared" si="1"/>
        <v>0.010682914348875428</v>
      </c>
      <c r="I52" s="138">
        <v>143.88899999999998</v>
      </c>
      <c r="J52" s="136">
        <v>190.088</v>
      </c>
      <c r="K52" s="137">
        <v>113.54600000000002</v>
      </c>
      <c r="L52" s="136">
        <v>149.54100000000003</v>
      </c>
      <c r="M52" s="135">
        <f t="shared" si="16"/>
        <v>597.0640000000001</v>
      </c>
      <c r="N52" s="141">
        <f t="shared" si="17"/>
        <v>-0.46668531346723297</v>
      </c>
      <c r="O52" s="140">
        <v>235.36700000000002</v>
      </c>
      <c r="P52" s="136">
        <v>365.241</v>
      </c>
      <c r="Q52" s="137">
        <v>215.67100000000002</v>
      </c>
      <c r="R52" s="136">
        <v>391.22599999999983</v>
      </c>
      <c r="S52" s="135">
        <f t="shared" si="18"/>
        <v>1207.5049999999999</v>
      </c>
      <c r="T52" s="139">
        <f t="shared" si="5"/>
        <v>0.01431654473763579</v>
      </c>
      <c r="U52" s="138">
        <v>442.94599999999997</v>
      </c>
      <c r="V52" s="136">
        <v>584.5920000000001</v>
      </c>
      <c r="W52" s="137">
        <v>409.84499999999963</v>
      </c>
      <c r="X52" s="136">
        <v>528.396</v>
      </c>
      <c r="Y52" s="135">
        <f t="shared" si="19"/>
        <v>1965.7789999999995</v>
      </c>
      <c r="Z52" s="134">
        <f t="shared" si="20"/>
        <v>-0.38573715560090927</v>
      </c>
    </row>
    <row r="53" spans="1:2" ht="9" customHeight="1">
      <c r="A53" s="124"/>
      <c r="B53" s="124"/>
    </row>
    <row r="54" spans="1:2" ht="15">
      <c r="A54" s="124" t="s">
        <v>139</v>
      </c>
      <c r="B54" s="124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N5:N8 Z5:Z8 Z53:Z65536 N53:N65536">
    <cfRule type="cellIs" priority="3" dxfId="91" operator="lessThan" stopIfTrue="1">
      <formula>0</formula>
    </cfRule>
  </conditionalFormatting>
  <conditionalFormatting sqref="Z9:Z52 N9:N5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2" sqref="U12:X22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9.57421875" style="123" customWidth="1"/>
    <col min="6" max="6" width="12.00390625" style="123" customWidth="1"/>
    <col min="7" max="7" width="10.140625" style="123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1.57421875" style="123" customWidth="1"/>
    <col min="13" max="13" width="11.57421875" style="123" bestFit="1" customWidth="1"/>
    <col min="14" max="14" width="9.421875" style="123" customWidth="1"/>
    <col min="15" max="15" width="11.57421875" style="123" bestFit="1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2" width="11.57421875" style="123" bestFit="1" customWidth="1"/>
    <col min="23" max="23" width="10.28125" style="123" customWidth="1"/>
    <col min="24" max="24" width="11.28125" style="123" customWidth="1"/>
    <col min="25" max="25" width="11.574218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59" t="s">
        <v>27</v>
      </c>
      <c r="B1" s="456"/>
    </row>
    <row r="2" spans="24:27" ht="18">
      <c r="X2" s="471"/>
      <c r="Y2" s="472"/>
      <c r="Z2" s="472"/>
      <c r="AA2" s="471"/>
    </row>
    <row r="3" spans="1:27" ht="18">
      <c r="A3" s="493" t="s">
        <v>119</v>
      </c>
      <c r="B3" s="360"/>
      <c r="C3" s="360"/>
      <c r="X3" s="471"/>
      <c r="Y3" s="472"/>
      <c r="Z3" s="472"/>
      <c r="AA3" s="471"/>
    </row>
    <row r="4" ht="5.25" customHeight="1" thickBot="1"/>
    <row r="5" spans="1:26" ht="24.75" customHeight="1" thickTop="1">
      <c r="A5" s="620" t="s">
        <v>122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2"/>
    </row>
    <row r="6" spans="1:26" ht="21" customHeight="1" thickBot="1">
      <c r="A6" s="632" t="s">
        <v>43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4"/>
    </row>
    <row r="7" spans="1:26" s="169" customFormat="1" ht="19.5" customHeight="1" thickBot="1" thickTop="1">
      <c r="A7" s="702" t="s">
        <v>117</v>
      </c>
      <c r="B7" s="702" t="s">
        <v>118</v>
      </c>
      <c r="C7" s="609" t="s">
        <v>35</v>
      </c>
      <c r="D7" s="610"/>
      <c r="E7" s="610"/>
      <c r="F7" s="610"/>
      <c r="G7" s="610"/>
      <c r="H7" s="610"/>
      <c r="I7" s="610"/>
      <c r="J7" s="610"/>
      <c r="K7" s="611"/>
      <c r="L7" s="611"/>
      <c r="M7" s="611"/>
      <c r="N7" s="612"/>
      <c r="O7" s="613" t="s">
        <v>34</v>
      </c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2"/>
    </row>
    <row r="8" spans="1:26" s="168" customFormat="1" ht="26.25" customHeight="1" thickBot="1">
      <c r="A8" s="703"/>
      <c r="B8" s="703"/>
      <c r="C8" s="713" t="s">
        <v>145</v>
      </c>
      <c r="D8" s="709"/>
      <c r="E8" s="709"/>
      <c r="F8" s="709"/>
      <c r="G8" s="710"/>
      <c r="H8" s="606" t="s">
        <v>33</v>
      </c>
      <c r="I8" s="713" t="s">
        <v>146</v>
      </c>
      <c r="J8" s="709"/>
      <c r="K8" s="709"/>
      <c r="L8" s="709"/>
      <c r="M8" s="710"/>
      <c r="N8" s="606" t="s">
        <v>32</v>
      </c>
      <c r="O8" s="708" t="s">
        <v>147</v>
      </c>
      <c r="P8" s="709"/>
      <c r="Q8" s="709"/>
      <c r="R8" s="709"/>
      <c r="S8" s="710"/>
      <c r="T8" s="606" t="s">
        <v>33</v>
      </c>
      <c r="U8" s="708" t="s">
        <v>148</v>
      </c>
      <c r="V8" s="709"/>
      <c r="W8" s="709"/>
      <c r="X8" s="709"/>
      <c r="Y8" s="710"/>
      <c r="Z8" s="606" t="s">
        <v>32</v>
      </c>
    </row>
    <row r="9" spans="1:26" s="163" customFormat="1" ht="26.25" customHeight="1">
      <c r="A9" s="704"/>
      <c r="B9" s="704"/>
      <c r="C9" s="629" t="s">
        <v>21</v>
      </c>
      <c r="D9" s="630"/>
      <c r="E9" s="627" t="s">
        <v>20</v>
      </c>
      <c r="F9" s="628"/>
      <c r="G9" s="614" t="s">
        <v>16</v>
      </c>
      <c r="H9" s="607"/>
      <c r="I9" s="629" t="s">
        <v>21</v>
      </c>
      <c r="J9" s="630"/>
      <c r="K9" s="627" t="s">
        <v>20</v>
      </c>
      <c r="L9" s="628"/>
      <c r="M9" s="614" t="s">
        <v>16</v>
      </c>
      <c r="N9" s="607"/>
      <c r="O9" s="630" t="s">
        <v>21</v>
      </c>
      <c r="P9" s="630"/>
      <c r="Q9" s="635" t="s">
        <v>20</v>
      </c>
      <c r="R9" s="630"/>
      <c r="S9" s="614" t="s">
        <v>16</v>
      </c>
      <c r="T9" s="607"/>
      <c r="U9" s="636" t="s">
        <v>21</v>
      </c>
      <c r="V9" s="628"/>
      <c r="W9" s="627" t="s">
        <v>20</v>
      </c>
      <c r="X9" s="631"/>
      <c r="Y9" s="614" t="s">
        <v>16</v>
      </c>
      <c r="Z9" s="607"/>
    </row>
    <row r="10" spans="1:26" s="163" customFormat="1" ht="31.5" thickBot="1">
      <c r="A10" s="705"/>
      <c r="B10" s="705"/>
      <c r="C10" s="166" t="s">
        <v>18</v>
      </c>
      <c r="D10" s="164" t="s">
        <v>17</v>
      </c>
      <c r="E10" s="165" t="s">
        <v>18</v>
      </c>
      <c r="F10" s="164" t="s">
        <v>17</v>
      </c>
      <c r="G10" s="615"/>
      <c r="H10" s="608"/>
      <c r="I10" s="166" t="s">
        <v>18</v>
      </c>
      <c r="J10" s="164" t="s">
        <v>17</v>
      </c>
      <c r="K10" s="165" t="s">
        <v>18</v>
      </c>
      <c r="L10" s="164" t="s">
        <v>17</v>
      </c>
      <c r="M10" s="615"/>
      <c r="N10" s="608"/>
      <c r="O10" s="167" t="s">
        <v>18</v>
      </c>
      <c r="P10" s="164" t="s">
        <v>17</v>
      </c>
      <c r="Q10" s="165" t="s">
        <v>18</v>
      </c>
      <c r="R10" s="164" t="s">
        <v>17</v>
      </c>
      <c r="S10" s="615"/>
      <c r="T10" s="608"/>
      <c r="U10" s="166" t="s">
        <v>18</v>
      </c>
      <c r="V10" s="164" t="s">
        <v>17</v>
      </c>
      <c r="W10" s="165" t="s">
        <v>18</v>
      </c>
      <c r="X10" s="164" t="s">
        <v>17</v>
      </c>
      <c r="Y10" s="615"/>
      <c r="Z10" s="608"/>
    </row>
    <row r="11" spans="1:26" s="152" customFormat="1" ht="18" customHeight="1" thickBot="1" thickTop="1">
      <c r="A11" s="162" t="s">
        <v>23</v>
      </c>
      <c r="B11" s="355"/>
      <c r="C11" s="161">
        <f>SUM(C12:C22)</f>
        <v>489132</v>
      </c>
      <c r="D11" s="155">
        <f>SUM(D12:D22)</f>
        <v>452820</v>
      </c>
      <c r="E11" s="156">
        <f>SUM(E12:E22)</f>
        <v>3672</v>
      </c>
      <c r="F11" s="155">
        <f>SUM(F12:F22)</f>
        <v>2087</v>
      </c>
      <c r="G11" s="154">
        <f aca="true" t="shared" si="0" ref="G11:G19">SUM(C11:F11)</f>
        <v>947711</v>
      </c>
      <c r="H11" s="158">
        <f aca="true" t="shared" si="1" ref="H11:H22">G11/$G$11</f>
        <v>1</v>
      </c>
      <c r="I11" s="157">
        <f>SUM(I12:I22)</f>
        <v>440033</v>
      </c>
      <c r="J11" s="155">
        <f>SUM(J12:J22)</f>
        <v>383349</v>
      </c>
      <c r="K11" s="156">
        <f>SUM(K12:K22)</f>
        <v>3673</v>
      </c>
      <c r="L11" s="155">
        <f>SUM(L12:L22)</f>
        <v>3547</v>
      </c>
      <c r="M11" s="154">
        <f aca="true" t="shared" si="2" ref="M11:M22">SUM(I11:L11)</f>
        <v>830602</v>
      </c>
      <c r="N11" s="160">
        <f aca="true" t="shared" si="3" ref="N11:N19">IF(ISERROR(G11/M11-1),"         /0",(G11/M11-1))</f>
        <v>0.14099291838931283</v>
      </c>
      <c r="O11" s="159">
        <f>SUM(O12:O22)</f>
        <v>1463635</v>
      </c>
      <c r="P11" s="155">
        <f>SUM(P12:P22)</f>
        <v>1365729</v>
      </c>
      <c r="Q11" s="156">
        <f>SUM(Q12:Q22)</f>
        <v>13672</v>
      </c>
      <c r="R11" s="155">
        <f>SUM(R12:R22)</f>
        <v>9087</v>
      </c>
      <c r="S11" s="154">
        <f aca="true" t="shared" si="4" ref="S11:S19">SUM(O11:R11)</f>
        <v>2852123</v>
      </c>
      <c r="T11" s="158">
        <f aca="true" t="shared" si="5" ref="T11:T22">S11/$S$11</f>
        <v>1</v>
      </c>
      <c r="U11" s="157">
        <f>SUM(U12:U22)</f>
        <v>1317215</v>
      </c>
      <c r="V11" s="155">
        <f>SUM(V12:V22)</f>
        <v>1236160</v>
      </c>
      <c r="W11" s="156">
        <f>SUM(W12:W22)</f>
        <v>13276</v>
      </c>
      <c r="X11" s="155">
        <f>SUM(X12:X22)</f>
        <v>13620</v>
      </c>
      <c r="Y11" s="154">
        <f aca="true" t="shared" si="6" ref="Y11:Y19">SUM(U11:X11)</f>
        <v>2580271</v>
      </c>
      <c r="Z11" s="153">
        <f>IF(ISERROR(S11/Y11-1),"         /0",(S11/Y11-1))</f>
        <v>0.10535792558223545</v>
      </c>
    </row>
    <row r="12" spans="1:26" ht="21" customHeight="1" thickTop="1">
      <c r="A12" s="151" t="s">
        <v>389</v>
      </c>
      <c r="B12" s="356" t="s">
        <v>390</v>
      </c>
      <c r="C12" s="149">
        <v>324418</v>
      </c>
      <c r="D12" s="145">
        <v>301328</v>
      </c>
      <c r="E12" s="146">
        <v>1463</v>
      </c>
      <c r="F12" s="145">
        <v>1457</v>
      </c>
      <c r="G12" s="144">
        <f t="shared" si="0"/>
        <v>628666</v>
      </c>
      <c r="H12" s="148">
        <f t="shared" si="1"/>
        <v>0.6633520134302546</v>
      </c>
      <c r="I12" s="147">
        <v>302847</v>
      </c>
      <c r="J12" s="145">
        <v>267099</v>
      </c>
      <c r="K12" s="146">
        <v>2441</v>
      </c>
      <c r="L12" s="145">
        <v>2299</v>
      </c>
      <c r="M12" s="144">
        <f t="shared" si="2"/>
        <v>574686</v>
      </c>
      <c r="N12" s="150">
        <f t="shared" si="3"/>
        <v>0.09392955457415009</v>
      </c>
      <c r="O12" s="149">
        <v>934050</v>
      </c>
      <c r="P12" s="145">
        <v>903622</v>
      </c>
      <c r="Q12" s="146">
        <v>4635</v>
      </c>
      <c r="R12" s="145">
        <v>4944</v>
      </c>
      <c r="S12" s="144">
        <f t="shared" si="4"/>
        <v>1847251</v>
      </c>
      <c r="T12" s="148">
        <f t="shared" si="5"/>
        <v>0.6476757839686437</v>
      </c>
      <c r="U12" s="147">
        <v>890629</v>
      </c>
      <c r="V12" s="145">
        <v>857335</v>
      </c>
      <c r="W12" s="146">
        <v>8207</v>
      </c>
      <c r="X12" s="145">
        <v>8203</v>
      </c>
      <c r="Y12" s="144">
        <f t="shared" si="6"/>
        <v>1764374</v>
      </c>
      <c r="Z12" s="143">
        <f aca="true" t="shared" si="7" ref="Z12:Z19">IF(ISERROR(S12/Y12-1),"         /0",IF(S12/Y12&gt;5,"  *  ",(S12/Y12-1)))</f>
        <v>0.04697246728868132</v>
      </c>
    </row>
    <row r="13" spans="1:26" ht="21" customHeight="1">
      <c r="A13" s="142" t="s">
        <v>391</v>
      </c>
      <c r="B13" s="357" t="s">
        <v>392</v>
      </c>
      <c r="C13" s="140">
        <v>60362</v>
      </c>
      <c r="D13" s="136">
        <v>57420</v>
      </c>
      <c r="E13" s="137">
        <v>121</v>
      </c>
      <c r="F13" s="136">
        <v>127</v>
      </c>
      <c r="G13" s="135">
        <f t="shared" si="0"/>
        <v>118030</v>
      </c>
      <c r="H13" s="139">
        <f t="shared" si="1"/>
        <v>0.12454218638382376</v>
      </c>
      <c r="I13" s="138">
        <v>49551</v>
      </c>
      <c r="J13" s="136">
        <v>41774</v>
      </c>
      <c r="K13" s="137">
        <v>603</v>
      </c>
      <c r="L13" s="136">
        <v>565</v>
      </c>
      <c r="M13" s="144">
        <f t="shared" si="2"/>
        <v>92493</v>
      </c>
      <c r="N13" s="141">
        <f t="shared" si="3"/>
        <v>0.27609656947012207</v>
      </c>
      <c r="O13" s="140">
        <v>189534</v>
      </c>
      <c r="P13" s="136">
        <v>175242</v>
      </c>
      <c r="Q13" s="137">
        <v>1570</v>
      </c>
      <c r="R13" s="136">
        <v>1025</v>
      </c>
      <c r="S13" s="135">
        <f t="shared" si="4"/>
        <v>367371</v>
      </c>
      <c r="T13" s="139">
        <f t="shared" si="5"/>
        <v>0.12880615597574158</v>
      </c>
      <c r="U13" s="138">
        <v>150311</v>
      </c>
      <c r="V13" s="136">
        <v>140595</v>
      </c>
      <c r="W13" s="137">
        <v>2718</v>
      </c>
      <c r="X13" s="136">
        <v>2934</v>
      </c>
      <c r="Y13" s="135">
        <f t="shared" si="6"/>
        <v>296558</v>
      </c>
      <c r="Z13" s="134">
        <f t="shared" si="7"/>
        <v>0.23878296994179893</v>
      </c>
    </row>
    <row r="14" spans="1:26" ht="21" customHeight="1">
      <c r="A14" s="142" t="s">
        <v>393</v>
      </c>
      <c r="B14" s="357" t="s">
        <v>394</v>
      </c>
      <c r="C14" s="140">
        <v>38798</v>
      </c>
      <c r="D14" s="136">
        <v>33431</v>
      </c>
      <c r="E14" s="137">
        <v>34</v>
      </c>
      <c r="F14" s="136">
        <v>6</v>
      </c>
      <c r="G14" s="135">
        <f t="shared" si="0"/>
        <v>72269</v>
      </c>
      <c r="H14" s="139">
        <f t="shared" si="1"/>
        <v>0.07625636929401473</v>
      </c>
      <c r="I14" s="138">
        <v>33243</v>
      </c>
      <c r="J14" s="136">
        <v>27663</v>
      </c>
      <c r="K14" s="137">
        <v>567</v>
      </c>
      <c r="L14" s="136">
        <v>654</v>
      </c>
      <c r="M14" s="144">
        <f t="shared" si="2"/>
        <v>62127</v>
      </c>
      <c r="N14" s="141">
        <f t="shared" si="3"/>
        <v>0.16324625364173384</v>
      </c>
      <c r="O14" s="140">
        <v>126431</v>
      </c>
      <c r="P14" s="136">
        <v>99047</v>
      </c>
      <c r="Q14" s="137">
        <v>424</v>
      </c>
      <c r="R14" s="136">
        <v>530</v>
      </c>
      <c r="S14" s="135">
        <f t="shared" si="4"/>
        <v>226432</v>
      </c>
      <c r="T14" s="139">
        <f t="shared" si="5"/>
        <v>0.07939068546482743</v>
      </c>
      <c r="U14" s="138">
        <v>105057</v>
      </c>
      <c r="V14" s="136">
        <v>85637</v>
      </c>
      <c r="W14" s="137">
        <v>2169</v>
      </c>
      <c r="X14" s="136">
        <v>2247</v>
      </c>
      <c r="Y14" s="135">
        <f t="shared" si="6"/>
        <v>195110</v>
      </c>
      <c r="Z14" s="134">
        <f t="shared" si="7"/>
        <v>0.1605350827738199</v>
      </c>
    </row>
    <row r="15" spans="1:26" ht="21" customHeight="1">
      <c r="A15" s="142" t="s">
        <v>395</v>
      </c>
      <c r="B15" s="357" t="s">
        <v>396</v>
      </c>
      <c r="C15" s="140">
        <v>29514</v>
      </c>
      <c r="D15" s="136">
        <v>27652</v>
      </c>
      <c r="E15" s="137">
        <v>699</v>
      </c>
      <c r="F15" s="136">
        <v>8</v>
      </c>
      <c r="G15" s="135">
        <f>SUM(C15:F15)</f>
        <v>57873</v>
      </c>
      <c r="H15" s="139">
        <f t="shared" si="1"/>
        <v>0.06106608449200231</v>
      </c>
      <c r="I15" s="138">
        <v>22311</v>
      </c>
      <c r="J15" s="136">
        <v>20843</v>
      </c>
      <c r="K15" s="137">
        <v>52</v>
      </c>
      <c r="L15" s="136">
        <v>27</v>
      </c>
      <c r="M15" s="144">
        <f>SUM(I15:L15)</f>
        <v>43233</v>
      </c>
      <c r="N15" s="141">
        <f>IF(ISERROR(G15/M15-1),"         /0",(G15/M15-1))</f>
        <v>0.3386302130317118</v>
      </c>
      <c r="O15" s="140">
        <v>91711</v>
      </c>
      <c r="P15" s="136">
        <v>83830</v>
      </c>
      <c r="Q15" s="137">
        <v>2713</v>
      </c>
      <c r="R15" s="136">
        <v>164</v>
      </c>
      <c r="S15" s="135">
        <f>SUM(O15:R15)</f>
        <v>178418</v>
      </c>
      <c r="T15" s="139">
        <f t="shared" si="5"/>
        <v>0.06255620812987378</v>
      </c>
      <c r="U15" s="138">
        <v>66147</v>
      </c>
      <c r="V15" s="136">
        <v>63514</v>
      </c>
      <c r="W15" s="137">
        <v>80</v>
      </c>
      <c r="X15" s="136">
        <v>179</v>
      </c>
      <c r="Y15" s="135">
        <f>SUM(U15:X15)</f>
        <v>129920</v>
      </c>
      <c r="Z15" s="134">
        <f>IF(ISERROR(S15/Y15-1),"         /0",IF(S15/Y15&gt;5,"  *  ",(S15/Y15-1)))</f>
        <v>0.37329125615763536</v>
      </c>
    </row>
    <row r="16" spans="1:26" ht="21" customHeight="1">
      <c r="A16" s="142" t="s">
        <v>397</v>
      </c>
      <c r="B16" s="357" t="s">
        <v>398</v>
      </c>
      <c r="C16" s="140">
        <v>12497</v>
      </c>
      <c r="D16" s="136">
        <v>11437</v>
      </c>
      <c r="E16" s="137">
        <v>40</v>
      </c>
      <c r="F16" s="136">
        <v>91</v>
      </c>
      <c r="G16" s="135">
        <f t="shared" si="0"/>
        <v>24065</v>
      </c>
      <c r="H16" s="139">
        <f t="shared" si="1"/>
        <v>0.025392762139512994</v>
      </c>
      <c r="I16" s="138">
        <v>9011</v>
      </c>
      <c r="J16" s="136">
        <v>7484</v>
      </c>
      <c r="K16" s="137">
        <v>5</v>
      </c>
      <c r="L16" s="136"/>
      <c r="M16" s="144">
        <f t="shared" si="2"/>
        <v>16500</v>
      </c>
      <c r="N16" s="141">
        <f t="shared" si="3"/>
        <v>0.4584848484848485</v>
      </c>
      <c r="O16" s="140">
        <v>40288</v>
      </c>
      <c r="P16" s="136">
        <v>37674</v>
      </c>
      <c r="Q16" s="137">
        <v>278</v>
      </c>
      <c r="R16" s="136">
        <v>282</v>
      </c>
      <c r="S16" s="135">
        <f t="shared" si="4"/>
        <v>78522</v>
      </c>
      <c r="T16" s="139">
        <f t="shared" si="5"/>
        <v>0.027531070714692178</v>
      </c>
      <c r="U16" s="138">
        <v>29970</v>
      </c>
      <c r="V16" s="136">
        <v>28419</v>
      </c>
      <c r="W16" s="137">
        <v>57</v>
      </c>
      <c r="X16" s="136">
        <v>5</v>
      </c>
      <c r="Y16" s="135">
        <f t="shared" si="6"/>
        <v>58451</v>
      </c>
      <c r="Z16" s="134">
        <f t="shared" si="7"/>
        <v>0.3433816359001556</v>
      </c>
    </row>
    <row r="17" spans="1:26" ht="21" customHeight="1">
      <c r="A17" s="142" t="s">
        <v>405</v>
      </c>
      <c r="B17" s="357" t="s">
        <v>406</v>
      </c>
      <c r="C17" s="140">
        <v>8177</v>
      </c>
      <c r="D17" s="136">
        <v>6717</v>
      </c>
      <c r="E17" s="137">
        <v>17</v>
      </c>
      <c r="F17" s="136">
        <v>1</v>
      </c>
      <c r="G17" s="135">
        <f>SUM(C17:F17)</f>
        <v>14912</v>
      </c>
      <c r="H17" s="139">
        <f t="shared" si="1"/>
        <v>0.015734754582356857</v>
      </c>
      <c r="I17" s="138">
        <v>6941</v>
      </c>
      <c r="J17" s="136">
        <v>5627</v>
      </c>
      <c r="K17" s="137"/>
      <c r="L17" s="136"/>
      <c r="M17" s="135">
        <f t="shared" si="2"/>
        <v>12568</v>
      </c>
      <c r="N17" s="141">
        <f>IF(ISERROR(G17/M17-1),"         /0",(G17/M17-1))</f>
        <v>0.18650541056651804</v>
      </c>
      <c r="O17" s="140">
        <v>29811</v>
      </c>
      <c r="P17" s="136">
        <v>21123</v>
      </c>
      <c r="Q17" s="137">
        <v>102</v>
      </c>
      <c r="R17" s="136">
        <v>23</v>
      </c>
      <c r="S17" s="135">
        <f>SUM(O17:R17)</f>
        <v>51059</v>
      </c>
      <c r="T17" s="139">
        <f t="shared" si="5"/>
        <v>0.017902103100041616</v>
      </c>
      <c r="U17" s="138">
        <v>24631</v>
      </c>
      <c r="V17" s="136">
        <v>18398</v>
      </c>
      <c r="W17" s="137">
        <v>9</v>
      </c>
      <c r="X17" s="136"/>
      <c r="Y17" s="135">
        <f>SUM(U17:X17)</f>
        <v>43038</v>
      </c>
      <c r="Z17" s="134">
        <f>IF(ISERROR(S17/Y17-1),"         /0",IF(S17/Y17&gt;5,"  *  ",(S17/Y17-1)))</f>
        <v>0.1863701844881267</v>
      </c>
    </row>
    <row r="18" spans="1:26" ht="21" customHeight="1">
      <c r="A18" s="142" t="s">
        <v>399</v>
      </c>
      <c r="B18" s="357" t="s">
        <v>400</v>
      </c>
      <c r="C18" s="140">
        <v>4692</v>
      </c>
      <c r="D18" s="136">
        <v>4758</v>
      </c>
      <c r="E18" s="137">
        <v>878</v>
      </c>
      <c r="F18" s="136">
        <v>0</v>
      </c>
      <c r="G18" s="135">
        <f t="shared" si="0"/>
        <v>10328</v>
      </c>
      <c r="H18" s="139">
        <f t="shared" si="1"/>
        <v>0.010897836998831923</v>
      </c>
      <c r="I18" s="138">
        <v>5885</v>
      </c>
      <c r="J18" s="136">
        <v>4741</v>
      </c>
      <c r="K18" s="137"/>
      <c r="L18" s="136"/>
      <c r="M18" s="135">
        <f t="shared" si="2"/>
        <v>10626</v>
      </c>
      <c r="N18" s="141">
        <f t="shared" si="3"/>
        <v>-0.028044419348767224</v>
      </c>
      <c r="O18" s="140">
        <v>14704</v>
      </c>
      <c r="P18" s="136">
        <v>13988</v>
      </c>
      <c r="Q18" s="137">
        <v>2244</v>
      </c>
      <c r="R18" s="136">
        <v>11</v>
      </c>
      <c r="S18" s="135">
        <f t="shared" si="4"/>
        <v>30947</v>
      </c>
      <c r="T18" s="139">
        <f t="shared" si="5"/>
        <v>0.0108505138102389</v>
      </c>
      <c r="U18" s="138">
        <v>16535</v>
      </c>
      <c r="V18" s="136">
        <v>14080</v>
      </c>
      <c r="W18" s="137">
        <v>3</v>
      </c>
      <c r="X18" s="136">
        <v>9</v>
      </c>
      <c r="Y18" s="135">
        <f t="shared" si="6"/>
        <v>30627</v>
      </c>
      <c r="Z18" s="134">
        <f t="shared" si="7"/>
        <v>0.010448297254056937</v>
      </c>
    </row>
    <row r="19" spans="1:26" ht="21" customHeight="1">
      <c r="A19" s="142" t="s">
        <v>414</v>
      </c>
      <c r="B19" s="357" t="s">
        <v>415</v>
      </c>
      <c r="C19" s="140">
        <v>3266</v>
      </c>
      <c r="D19" s="136">
        <v>3139</v>
      </c>
      <c r="E19" s="137">
        <v>9</v>
      </c>
      <c r="F19" s="136">
        <v>0</v>
      </c>
      <c r="G19" s="135">
        <f t="shared" si="0"/>
        <v>6414</v>
      </c>
      <c r="H19" s="139">
        <f t="shared" si="1"/>
        <v>0.006767885990560414</v>
      </c>
      <c r="I19" s="138">
        <v>2555</v>
      </c>
      <c r="J19" s="136">
        <v>2059</v>
      </c>
      <c r="K19" s="137"/>
      <c r="L19" s="136"/>
      <c r="M19" s="135">
        <f t="shared" si="2"/>
        <v>4614</v>
      </c>
      <c r="N19" s="141">
        <f t="shared" si="3"/>
        <v>0.3901170351105332</v>
      </c>
      <c r="O19" s="140">
        <v>11079</v>
      </c>
      <c r="P19" s="136">
        <v>9063</v>
      </c>
      <c r="Q19" s="137">
        <v>9</v>
      </c>
      <c r="R19" s="136">
        <v>11</v>
      </c>
      <c r="S19" s="135">
        <f t="shared" si="4"/>
        <v>20162</v>
      </c>
      <c r="T19" s="139">
        <f t="shared" si="5"/>
        <v>0.00706912009054308</v>
      </c>
      <c r="U19" s="138">
        <v>8327</v>
      </c>
      <c r="V19" s="136">
        <v>6380</v>
      </c>
      <c r="W19" s="137">
        <v>0</v>
      </c>
      <c r="X19" s="136"/>
      <c r="Y19" s="135">
        <f t="shared" si="6"/>
        <v>14707</v>
      </c>
      <c r="Z19" s="134">
        <f t="shared" si="7"/>
        <v>0.37091181070238655</v>
      </c>
    </row>
    <row r="20" spans="1:26" ht="21" customHeight="1">
      <c r="A20" s="142" t="s">
        <v>401</v>
      </c>
      <c r="B20" s="357" t="s">
        <v>402</v>
      </c>
      <c r="C20" s="140">
        <v>3287</v>
      </c>
      <c r="D20" s="136">
        <v>3115</v>
      </c>
      <c r="E20" s="137">
        <v>0</v>
      </c>
      <c r="F20" s="136">
        <v>2</v>
      </c>
      <c r="G20" s="135">
        <f>SUM(C20:F20)</f>
        <v>6404</v>
      </c>
      <c r="H20" s="139">
        <f t="shared" si="1"/>
        <v>0.006757334250631258</v>
      </c>
      <c r="I20" s="138">
        <v>3233</v>
      </c>
      <c r="J20" s="136">
        <v>2599</v>
      </c>
      <c r="K20" s="137"/>
      <c r="L20" s="136"/>
      <c r="M20" s="144">
        <f t="shared" si="2"/>
        <v>5832</v>
      </c>
      <c r="N20" s="141">
        <f>IF(ISERROR(G20/M20-1),"         /0",(G20/M20-1))</f>
        <v>0.09807956104252402</v>
      </c>
      <c r="O20" s="140">
        <v>11178</v>
      </c>
      <c r="P20" s="136">
        <v>10241</v>
      </c>
      <c r="Q20" s="137">
        <v>0</v>
      </c>
      <c r="R20" s="136">
        <v>13</v>
      </c>
      <c r="S20" s="135">
        <f>SUM(O20:R20)</f>
        <v>21432</v>
      </c>
      <c r="T20" s="139">
        <f t="shared" si="5"/>
        <v>0.0075144024293482435</v>
      </c>
      <c r="U20" s="138">
        <v>10505</v>
      </c>
      <c r="V20" s="136">
        <v>9300</v>
      </c>
      <c r="W20" s="137">
        <v>0</v>
      </c>
      <c r="X20" s="136"/>
      <c r="Y20" s="135">
        <f>SUM(U20:X20)</f>
        <v>19805</v>
      </c>
      <c r="Z20" s="134">
        <f>IF(ISERROR(S20/Y20-1),"         /0",IF(S20/Y20&gt;5,"  *  ",(S20/Y20-1)))</f>
        <v>0.08215097197677346</v>
      </c>
    </row>
    <row r="21" spans="1:26" ht="21" customHeight="1">
      <c r="A21" s="142" t="s">
        <v>407</v>
      </c>
      <c r="B21" s="357" t="s">
        <v>408</v>
      </c>
      <c r="C21" s="140">
        <v>1585</v>
      </c>
      <c r="D21" s="136">
        <v>1521</v>
      </c>
      <c r="E21" s="137">
        <v>393</v>
      </c>
      <c r="F21" s="136">
        <v>387</v>
      </c>
      <c r="G21" s="135">
        <f>SUM(C21:F21)</f>
        <v>3886</v>
      </c>
      <c r="H21" s="139">
        <f t="shared" si="1"/>
        <v>0.004100406136469874</v>
      </c>
      <c r="I21" s="138">
        <v>1993</v>
      </c>
      <c r="J21" s="136">
        <v>1569</v>
      </c>
      <c r="K21" s="137"/>
      <c r="L21" s="136"/>
      <c r="M21" s="144">
        <f t="shared" si="2"/>
        <v>3562</v>
      </c>
      <c r="N21" s="141">
        <f>IF(ISERROR(G21/M21-1),"         /0",(G21/M21-1))</f>
        <v>0.09096013475575515</v>
      </c>
      <c r="O21" s="140">
        <v>5409</v>
      </c>
      <c r="P21" s="136">
        <v>4842</v>
      </c>
      <c r="Q21" s="137">
        <v>1654</v>
      </c>
      <c r="R21" s="136">
        <v>2013</v>
      </c>
      <c r="S21" s="135">
        <f>SUM(O21:R21)</f>
        <v>13918</v>
      </c>
      <c r="T21" s="139">
        <f t="shared" si="5"/>
        <v>0.004879873694086826</v>
      </c>
      <c r="U21" s="138">
        <v>6652</v>
      </c>
      <c r="V21" s="136">
        <v>6303</v>
      </c>
      <c r="W21" s="137">
        <v>0</v>
      </c>
      <c r="X21" s="136"/>
      <c r="Y21" s="135">
        <f>SUM(U21:X21)</f>
        <v>12955</v>
      </c>
      <c r="Z21" s="134">
        <f>IF(ISERROR(S21/Y21-1),"         /0",IF(S21/Y21&gt;5,"  *  ",(S21/Y21-1)))</f>
        <v>0.07433423388653027</v>
      </c>
    </row>
    <row r="22" spans="1:26" ht="21" customHeight="1" thickBot="1">
      <c r="A22" s="133" t="s">
        <v>52</v>
      </c>
      <c r="B22" s="358"/>
      <c r="C22" s="131">
        <v>2536</v>
      </c>
      <c r="D22" s="127">
        <v>2302</v>
      </c>
      <c r="E22" s="128">
        <v>18</v>
      </c>
      <c r="F22" s="127">
        <v>8</v>
      </c>
      <c r="G22" s="126">
        <f>SUM(C22:F22)</f>
        <v>4864</v>
      </c>
      <c r="H22" s="130">
        <f t="shared" si="1"/>
        <v>0.005132366301541293</v>
      </c>
      <c r="I22" s="129">
        <v>2463</v>
      </c>
      <c r="J22" s="127">
        <v>1891</v>
      </c>
      <c r="K22" s="128">
        <v>5</v>
      </c>
      <c r="L22" s="127">
        <v>2</v>
      </c>
      <c r="M22" s="426">
        <f t="shared" si="2"/>
        <v>4361</v>
      </c>
      <c r="N22" s="132">
        <f>IF(ISERROR(G22/M22-1),"         /0",(G22/M22-1))</f>
        <v>0.11534051822976377</v>
      </c>
      <c r="O22" s="131">
        <v>9440</v>
      </c>
      <c r="P22" s="127">
        <v>7057</v>
      </c>
      <c r="Q22" s="128">
        <v>43</v>
      </c>
      <c r="R22" s="127">
        <v>71</v>
      </c>
      <c r="S22" s="126">
        <f>SUM(O22:R22)</f>
        <v>16611</v>
      </c>
      <c r="T22" s="130">
        <f t="shared" si="5"/>
        <v>0.005824082621962657</v>
      </c>
      <c r="U22" s="129">
        <v>8451</v>
      </c>
      <c r="V22" s="127">
        <v>6199</v>
      </c>
      <c r="W22" s="128">
        <v>33</v>
      </c>
      <c r="X22" s="127">
        <v>43</v>
      </c>
      <c r="Y22" s="126">
        <f>SUM(U22:X22)</f>
        <v>14726</v>
      </c>
      <c r="Z22" s="125">
        <f>IF(ISERROR(S22/Y22-1),"         /0",IF(S22/Y22&gt;5,"  *  ",(S22/Y22-1)))</f>
        <v>0.12800488931142207</v>
      </c>
    </row>
    <row r="23" spans="1:2" ht="11.25" customHeight="1" thickTop="1">
      <c r="A23" s="124"/>
      <c r="B23" s="124"/>
    </row>
    <row r="24" spans="1:2" ht="15">
      <c r="A24" s="124" t="s">
        <v>139</v>
      </c>
      <c r="B24" s="124"/>
    </row>
    <row r="25" s="471" customFormat="1" ht="14.2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1" operator="lessThan" stopIfTrue="1">
      <formula>0</formula>
    </cfRule>
  </conditionalFormatting>
  <conditionalFormatting sqref="N11:N22 Z11:Z22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9:N10 Z9:Z10">
    <cfRule type="cellIs" priority="6" dxfId="91" operator="lessThan" stopIfTrue="1">
      <formula>0</formula>
    </cfRule>
  </conditionalFormatting>
  <conditionalFormatting sqref="H9:H10">
    <cfRule type="cellIs" priority="5" dxfId="91" operator="lessThan" stopIfTrue="1">
      <formula>0</formula>
    </cfRule>
  </conditionalFormatting>
  <conditionalFormatting sqref="T9:T10">
    <cfRule type="cellIs" priority="4" dxfId="91" operator="lessThan" stopIfTrue="1">
      <formula>0</formula>
    </cfRule>
  </conditionalFormatting>
  <conditionalFormatting sqref="N8 Z8">
    <cfRule type="cellIs" priority="3" dxfId="91" operator="lessThan" stopIfTrue="1">
      <formula>0</formula>
    </cfRule>
  </conditionalFormatting>
  <conditionalFormatting sqref="H8">
    <cfRule type="cellIs" priority="2" dxfId="91" operator="lessThan" stopIfTrue="1">
      <formula>0</formula>
    </cfRule>
  </conditionalFormatting>
  <conditionalFormatting sqref="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344" customWidth="1"/>
  </cols>
  <sheetData>
    <row r="1" spans="1:8" ht="13.5" thickBot="1">
      <c r="A1" s="343"/>
      <c r="B1" s="343"/>
      <c r="C1" s="343"/>
      <c r="D1" s="343"/>
      <c r="E1" s="343"/>
      <c r="F1" s="343"/>
      <c r="G1" s="343"/>
      <c r="H1" s="343"/>
    </row>
    <row r="2" spans="1:14" ht="32.25" thickBot="1" thickTop="1">
      <c r="A2" s="345" t="s">
        <v>144</v>
      </c>
      <c r="B2" s="346"/>
      <c r="M2" s="537" t="s">
        <v>27</v>
      </c>
      <c r="N2" s="538"/>
    </row>
    <row r="3" spans="1:2" ht="24" thickTop="1">
      <c r="A3" s="524" t="s">
        <v>37</v>
      </c>
      <c r="B3" s="347"/>
    </row>
    <row r="9" spans="1:14" ht="27">
      <c r="A9" s="363" t="s">
        <v>106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15.75">
      <c r="A10" s="349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ht="15">
      <c r="A11" s="362" t="s">
        <v>129</v>
      </c>
    </row>
    <row r="12" ht="15">
      <c r="A12" s="362" t="s">
        <v>130</v>
      </c>
    </row>
    <row r="13" ht="15">
      <c r="A13" s="362" t="s">
        <v>131</v>
      </c>
    </row>
    <row r="15" ht="15">
      <c r="A15" s="362"/>
    </row>
    <row r="16" ht="15">
      <c r="A16" s="362"/>
    </row>
    <row r="17" ht="27">
      <c r="A17" s="363" t="s">
        <v>128</v>
      </c>
    </row>
    <row r="20" ht="22.5">
      <c r="A20" s="351" t="s">
        <v>107</v>
      </c>
    </row>
    <row r="22" ht="15.75">
      <c r="A22" s="350" t="s">
        <v>108</v>
      </c>
    </row>
    <row r="23" ht="15.75">
      <c r="A23" s="350"/>
    </row>
    <row r="24" ht="22.5">
      <c r="A24" s="351" t="s">
        <v>109</v>
      </c>
    </row>
    <row r="25" ht="15.75">
      <c r="A25" s="350" t="s">
        <v>110</v>
      </c>
    </row>
    <row r="26" ht="15.75">
      <c r="A26" s="350" t="s">
        <v>111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9.574218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10.421875" style="123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6" ht="18.75" thickBot="1">
      <c r="A1" s="359" t="s">
        <v>121</v>
      </c>
      <c r="B1" s="360"/>
      <c r="C1" s="360"/>
      <c r="Y1" s="618" t="s">
        <v>27</v>
      </c>
      <c r="Z1" s="619"/>
    </row>
    <row r="2" ht="5.25" customHeight="1" thickBot="1"/>
    <row r="3" spans="1:26" ht="24.75" customHeight="1" thickTop="1">
      <c r="A3" s="620" t="s">
        <v>123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2"/>
    </row>
    <row r="4" spans="1:26" ht="21" customHeight="1" thickBot="1">
      <c r="A4" s="632" t="s">
        <v>43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s="169" customFormat="1" ht="19.5" customHeight="1" thickBot="1" thickTop="1">
      <c r="A5" s="702" t="s">
        <v>117</v>
      </c>
      <c r="B5" s="702" t="s">
        <v>118</v>
      </c>
      <c r="C5" s="721" t="s">
        <v>35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3"/>
      <c r="O5" s="724" t="s">
        <v>34</v>
      </c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3"/>
    </row>
    <row r="6" spans="1:26" s="168" customFormat="1" ht="26.25" customHeight="1" thickBot="1">
      <c r="A6" s="703"/>
      <c r="B6" s="703"/>
      <c r="C6" s="713" t="s">
        <v>145</v>
      </c>
      <c r="D6" s="709"/>
      <c r="E6" s="709"/>
      <c r="F6" s="709"/>
      <c r="G6" s="710"/>
      <c r="H6" s="715" t="s">
        <v>33</v>
      </c>
      <c r="I6" s="713" t="s">
        <v>146</v>
      </c>
      <c r="J6" s="709"/>
      <c r="K6" s="709"/>
      <c r="L6" s="709"/>
      <c r="M6" s="710"/>
      <c r="N6" s="715" t="s">
        <v>32</v>
      </c>
      <c r="O6" s="708" t="s">
        <v>147</v>
      </c>
      <c r="P6" s="709"/>
      <c r="Q6" s="709"/>
      <c r="R6" s="709"/>
      <c r="S6" s="710"/>
      <c r="T6" s="715" t="s">
        <v>33</v>
      </c>
      <c r="U6" s="708" t="s">
        <v>148</v>
      </c>
      <c r="V6" s="709"/>
      <c r="W6" s="709"/>
      <c r="X6" s="709"/>
      <c r="Y6" s="710"/>
      <c r="Z6" s="715" t="s">
        <v>32</v>
      </c>
    </row>
    <row r="7" spans="1:26" s="163" customFormat="1" ht="26.25" customHeight="1">
      <c r="A7" s="704"/>
      <c r="B7" s="704"/>
      <c r="C7" s="636" t="s">
        <v>21</v>
      </c>
      <c r="D7" s="631"/>
      <c r="E7" s="627" t="s">
        <v>20</v>
      </c>
      <c r="F7" s="631"/>
      <c r="G7" s="614" t="s">
        <v>16</v>
      </c>
      <c r="H7" s="607"/>
      <c r="I7" s="714" t="s">
        <v>21</v>
      </c>
      <c r="J7" s="631"/>
      <c r="K7" s="627" t="s">
        <v>20</v>
      </c>
      <c r="L7" s="631"/>
      <c r="M7" s="614" t="s">
        <v>16</v>
      </c>
      <c r="N7" s="607"/>
      <c r="O7" s="714" t="s">
        <v>21</v>
      </c>
      <c r="P7" s="631"/>
      <c r="Q7" s="627" t="s">
        <v>20</v>
      </c>
      <c r="R7" s="631"/>
      <c r="S7" s="614" t="s">
        <v>16</v>
      </c>
      <c r="T7" s="607"/>
      <c r="U7" s="714" t="s">
        <v>21</v>
      </c>
      <c r="V7" s="631"/>
      <c r="W7" s="627" t="s">
        <v>20</v>
      </c>
      <c r="X7" s="631"/>
      <c r="Y7" s="614" t="s">
        <v>16</v>
      </c>
      <c r="Z7" s="607"/>
    </row>
    <row r="8" spans="1:26" s="163" customFormat="1" ht="19.5" customHeight="1" thickBot="1">
      <c r="A8" s="705"/>
      <c r="B8" s="705"/>
      <c r="C8" s="166" t="s">
        <v>30</v>
      </c>
      <c r="D8" s="164" t="s">
        <v>29</v>
      </c>
      <c r="E8" s="165" t="s">
        <v>30</v>
      </c>
      <c r="F8" s="361" t="s">
        <v>29</v>
      </c>
      <c r="G8" s="717"/>
      <c r="H8" s="716"/>
      <c r="I8" s="166" t="s">
        <v>30</v>
      </c>
      <c r="J8" s="164" t="s">
        <v>29</v>
      </c>
      <c r="K8" s="165" t="s">
        <v>30</v>
      </c>
      <c r="L8" s="361" t="s">
        <v>29</v>
      </c>
      <c r="M8" s="717"/>
      <c r="N8" s="716"/>
      <c r="O8" s="166" t="s">
        <v>30</v>
      </c>
      <c r="P8" s="164" t="s">
        <v>29</v>
      </c>
      <c r="Q8" s="165" t="s">
        <v>30</v>
      </c>
      <c r="R8" s="361" t="s">
        <v>29</v>
      </c>
      <c r="S8" s="717"/>
      <c r="T8" s="716"/>
      <c r="U8" s="166" t="s">
        <v>30</v>
      </c>
      <c r="V8" s="164" t="s">
        <v>29</v>
      </c>
      <c r="W8" s="165" t="s">
        <v>30</v>
      </c>
      <c r="X8" s="361" t="s">
        <v>29</v>
      </c>
      <c r="Y8" s="717"/>
      <c r="Z8" s="716"/>
    </row>
    <row r="9" spans="1:26" s="152" customFormat="1" ht="18" customHeight="1" thickBot="1" thickTop="1">
      <c r="A9" s="162" t="s">
        <v>23</v>
      </c>
      <c r="B9" s="355"/>
      <c r="C9" s="161">
        <f>SUM(C10:C14)</f>
        <v>26157.321999999996</v>
      </c>
      <c r="D9" s="155">
        <f>SUM(D10:D14)</f>
        <v>14364.149</v>
      </c>
      <c r="E9" s="156">
        <f>SUM(E10:E14)</f>
        <v>6570.701999999999</v>
      </c>
      <c r="F9" s="155">
        <f>SUM(F10:F14)</f>
        <v>2586.397</v>
      </c>
      <c r="G9" s="154">
        <f aca="true" t="shared" si="0" ref="G9:G14">SUM(C9:F9)</f>
        <v>49678.56999999999</v>
      </c>
      <c r="H9" s="158">
        <f aca="true" t="shared" si="1" ref="H9:H14">G9/$G$9</f>
        <v>1</v>
      </c>
      <c r="I9" s="157">
        <f>SUM(I10:I14)</f>
        <v>28377.52800000001</v>
      </c>
      <c r="J9" s="155">
        <f>SUM(J10:J14)</f>
        <v>16314.130000000005</v>
      </c>
      <c r="K9" s="156">
        <f>SUM(K10:K14)</f>
        <v>3826.87</v>
      </c>
      <c r="L9" s="155">
        <f>SUM(L10:L14)</f>
        <v>2381.311</v>
      </c>
      <c r="M9" s="154">
        <f aca="true" t="shared" si="2" ref="M9:M14">SUM(I9:L9)</f>
        <v>50899.839000000014</v>
      </c>
      <c r="N9" s="160">
        <f aca="true" t="shared" si="3" ref="N9:N14">IF(ISERROR(G9/M9-1),"         /0",(G9/M9-1))</f>
        <v>-0.023993572946272468</v>
      </c>
      <c r="O9" s="159">
        <f>SUM(O10:O14)</f>
        <v>78158.823</v>
      </c>
      <c r="P9" s="155">
        <f>SUM(P10:P14)</f>
        <v>40627.94699999999</v>
      </c>
      <c r="Q9" s="156">
        <f>SUM(Q10:Q14)</f>
        <v>19511.136970000003</v>
      </c>
      <c r="R9" s="155">
        <f>SUM(R10:R14)</f>
        <v>5490.923000000001</v>
      </c>
      <c r="S9" s="154">
        <f aca="true" t="shared" si="4" ref="S9:S14">SUM(O9:R9)</f>
        <v>143788.82997</v>
      </c>
      <c r="T9" s="158">
        <f aca="true" t="shared" si="5" ref="T9:T14">S9/$S$9</f>
        <v>1</v>
      </c>
      <c r="U9" s="157">
        <f>SUM(U10:U14)</f>
        <v>83054.63100000005</v>
      </c>
      <c r="V9" s="155">
        <f>SUM(V10:V14)</f>
        <v>45100.44800000001</v>
      </c>
      <c r="W9" s="156">
        <f>SUM(W10:W14)</f>
        <v>12274.575</v>
      </c>
      <c r="X9" s="155">
        <f>SUM(X10:X14)</f>
        <v>4415.138</v>
      </c>
      <c r="Y9" s="154">
        <f aca="true" t="shared" si="6" ref="Y9:Y14">SUM(U9:X9)</f>
        <v>144844.79200000007</v>
      </c>
      <c r="Z9" s="153">
        <f>IF(ISERROR(S9/Y9-1),"         /0",(S9/Y9-1))</f>
        <v>-0.00729030029605815</v>
      </c>
    </row>
    <row r="10" spans="1:26" ht="21.75" customHeight="1" thickTop="1">
      <c r="A10" s="494" t="s">
        <v>389</v>
      </c>
      <c r="B10" s="495" t="s">
        <v>390</v>
      </c>
      <c r="C10" s="496">
        <v>20181.956</v>
      </c>
      <c r="D10" s="497">
        <v>12634.767999999998</v>
      </c>
      <c r="E10" s="498">
        <v>5331.835999999999</v>
      </c>
      <c r="F10" s="497">
        <v>2551.023</v>
      </c>
      <c r="G10" s="499">
        <f t="shared" si="0"/>
        <v>40699.583</v>
      </c>
      <c r="H10" s="500">
        <f t="shared" si="1"/>
        <v>0.8192583441914694</v>
      </c>
      <c r="I10" s="501">
        <v>22413.775000000005</v>
      </c>
      <c r="J10" s="497">
        <v>14468.646000000004</v>
      </c>
      <c r="K10" s="498">
        <v>3023.834</v>
      </c>
      <c r="L10" s="497">
        <v>2232.835</v>
      </c>
      <c r="M10" s="499">
        <f t="shared" si="2"/>
        <v>42139.09000000001</v>
      </c>
      <c r="N10" s="502">
        <f t="shared" si="3"/>
        <v>-0.03416084685264942</v>
      </c>
      <c r="O10" s="496">
        <v>61406.19300000001</v>
      </c>
      <c r="P10" s="497">
        <v>36121.725</v>
      </c>
      <c r="Q10" s="498">
        <v>16989.775970000006</v>
      </c>
      <c r="R10" s="497">
        <v>5248.78</v>
      </c>
      <c r="S10" s="499">
        <f t="shared" si="4"/>
        <v>119766.47397</v>
      </c>
      <c r="T10" s="500">
        <f t="shared" si="5"/>
        <v>0.8329330866311938</v>
      </c>
      <c r="U10" s="501">
        <v>68148.09300000005</v>
      </c>
      <c r="V10" s="497">
        <v>40352.00800000001</v>
      </c>
      <c r="W10" s="498">
        <v>9915.167000000001</v>
      </c>
      <c r="X10" s="497">
        <v>3978.447</v>
      </c>
      <c r="Y10" s="499">
        <f t="shared" si="6"/>
        <v>122393.71500000005</v>
      </c>
      <c r="Z10" s="503">
        <f>IF(ISERROR(S10/Y10-1),"         /0",IF(S10/Y10&gt;5,"  *  ",(S10/Y10-1)))</f>
        <v>-0.02146548971080786</v>
      </c>
    </row>
    <row r="11" spans="1:26" ht="21.75" customHeight="1">
      <c r="A11" s="504" t="s">
        <v>391</v>
      </c>
      <c r="B11" s="505" t="s">
        <v>392</v>
      </c>
      <c r="C11" s="506">
        <v>5736.267999999999</v>
      </c>
      <c r="D11" s="507">
        <v>836.4260000000002</v>
      </c>
      <c r="E11" s="508">
        <v>1214.557</v>
      </c>
      <c r="F11" s="507">
        <v>34.319</v>
      </c>
      <c r="G11" s="509">
        <f>SUM(C11:F11)</f>
        <v>7821.57</v>
      </c>
      <c r="H11" s="510">
        <f>G11/$G$9</f>
        <v>0.15744354155121618</v>
      </c>
      <c r="I11" s="511">
        <v>5522.473</v>
      </c>
      <c r="J11" s="507">
        <v>655.4319999999999</v>
      </c>
      <c r="K11" s="508">
        <v>759.536</v>
      </c>
      <c r="L11" s="507">
        <v>145.176</v>
      </c>
      <c r="M11" s="509">
        <f>SUM(I11:L11)</f>
        <v>7082.617</v>
      </c>
      <c r="N11" s="512">
        <f t="shared" si="3"/>
        <v>0.10433332763863978</v>
      </c>
      <c r="O11" s="506">
        <v>16047.950999999994</v>
      </c>
      <c r="P11" s="507">
        <v>2501.7129999999997</v>
      </c>
      <c r="Q11" s="508">
        <v>2492.6270000000004</v>
      </c>
      <c r="R11" s="507">
        <v>240.47899999999998</v>
      </c>
      <c r="S11" s="509">
        <f>SUM(O11:R11)</f>
        <v>21282.769999999993</v>
      </c>
      <c r="T11" s="510">
        <f>S11/$S$9</f>
        <v>0.14801407038669426</v>
      </c>
      <c r="U11" s="511">
        <v>14009.993</v>
      </c>
      <c r="V11" s="507">
        <v>1777.6029999999998</v>
      </c>
      <c r="W11" s="508">
        <v>2247.784</v>
      </c>
      <c r="X11" s="507">
        <v>429.60600000000005</v>
      </c>
      <c r="Y11" s="509">
        <f>SUM(U11:X11)</f>
        <v>18464.986</v>
      </c>
      <c r="Z11" s="513">
        <f>IF(ISERROR(S11/Y11-1),"         /0",IF(S11/Y11&gt;5,"  *  ",(S11/Y11-1)))</f>
        <v>0.15260146961389487</v>
      </c>
    </row>
    <row r="12" spans="1:26" ht="21.75" customHeight="1">
      <c r="A12" s="504" t="s">
        <v>393</v>
      </c>
      <c r="B12" s="505" t="s">
        <v>394</v>
      </c>
      <c r="C12" s="506">
        <v>176.84</v>
      </c>
      <c r="D12" s="507">
        <v>502.102</v>
      </c>
      <c r="E12" s="508">
        <v>0.1</v>
      </c>
      <c r="F12" s="507">
        <v>0.1</v>
      </c>
      <c r="G12" s="509">
        <f>SUM(C12:F12)</f>
        <v>679.142</v>
      </c>
      <c r="H12" s="510">
        <f>G12/$G$9</f>
        <v>0.013670723613823831</v>
      </c>
      <c r="I12" s="511">
        <v>160.80000000000004</v>
      </c>
      <c r="J12" s="507">
        <v>876.827</v>
      </c>
      <c r="K12" s="508">
        <v>0</v>
      </c>
      <c r="L12" s="507">
        <v>0</v>
      </c>
      <c r="M12" s="509">
        <f>SUM(I12:L12)</f>
        <v>1037.627</v>
      </c>
      <c r="N12" s="512">
        <f t="shared" si="3"/>
        <v>-0.34548542009797345</v>
      </c>
      <c r="O12" s="506">
        <v>469.265</v>
      </c>
      <c r="P12" s="507">
        <v>1206.4769999999999</v>
      </c>
      <c r="Q12" s="508">
        <v>2.1</v>
      </c>
      <c r="R12" s="507">
        <v>0.1</v>
      </c>
      <c r="S12" s="509">
        <f>SUM(O12:R12)</f>
        <v>1677.9419999999996</v>
      </c>
      <c r="T12" s="510">
        <f>S12/$S$9</f>
        <v>0.011669487820090644</v>
      </c>
      <c r="U12" s="511">
        <v>380.96599999999984</v>
      </c>
      <c r="V12" s="507">
        <v>1991.5790000000002</v>
      </c>
      <c r="W12" s="508">
        <v>0.18</v>
      </c>
      <c r="X12" s="507">
        <v>0</v>
      </c>
      <c r="Y12" s="509">
        <f>SUM(U12:X12)</f>
        <v>2372.725</v>
      </c>
      <c r="Z12" s="513">
        <f>IF(ISERROR(S12/Y12-1),"         /0",IF(S12/Y12&gt;5,"  *  ",(S12/Y12-1)))</f>
        <v>-0.29282070193553844</v>
      </c>
    </row>
    <row r="13" spans="1:26" ht="21.75" customHeight="1">
      <c r="A13" s="504" t="s">
        <v>397</v>
      </c>
      <c r="B13" s="505" t="s">
        <v>398</v>
      </c>
      <c r="C13" s="506">
        <v>42.263999999999996</v>
      </c>
      <c r="D13" s="507">
        <v>373.179</v>
      </c>
      <c r="E13" s="508">
        <v>23.659</v>
      </c>
      <c r="F13" s="507">
        <v>0.37</v>
      </c>
      <c r="G13" s="509">
        <f>SUM(C13:F13)</f>
        <v>439.472</v>
      </c>
      <c r="H13" s="510">
        <f>G13/$G$9</f>
        <v>0.008846309384509258</v>
      </c>
      <c r="I13" s="511">
        <v>257.008</v>
      </c>
      <c r="J13" s="507">
        <v>297.207</v>
      </c>
      <c r="K13" s="508">
        <v>0</v>
      </c>
      <c r="L13" s="507"/>
      <c r="M13" s="509">
        <f>SUM(I13:L13)</f>
        <v>554.2149999999999</v>
      </c>
      <c r="N13" s="512">
        <f t="shared" si="3"/>
        <v>-0.20703698023330286</v>
      </c>
      <c r="O13" s="506">
        <v>166.191</v>
      </c>
      <c r="P13" s="507">
        <v>737.226</v>
      </c>
      <c r="Q13" s="508">
        <v>24.509</v>
      </c>
      <c r="R13" s="507">
        <v>0.774</v>
      </c>
      <c r="S13" s="509">
        <f>SUM(O13:R13)</f>
        <v>928.7</v>
      </c>
      <c r="T13" s="510">
        <f>S13/$S$9</f>
        <v>0.006458777084379665</v>
      </c>
      <c r="U13" s="511">
        <v>454.105</v>
      </c>
      <c r="V13" s="507">
        <v>888.932</v>
      </c>
      <c r="W13" s="508">
        <v>0</v>
      </c>
      <c r="X13" s="507">
        <v>0</v>
      </c>
      <c r="Y13" s="509">
        <f>SUM(U13:X13)</f>
        <v>1343.037</v>
      </c>
      <c r="Z13" s="513">
        <f>IF(ISERROR(S13/Y13-1),"         /0",IF(S13/Y13&gt;5,"  *  ",(S13/Y13-1)))</f>
        <v>-0.30850750947293337</v>
      </c>
    </row>
    <row r="14" spans="1:26" ht="21.75" customHeight="1" thickBot="1">
      <c r="A14" s="514" t="s">
        <v>52</v>
      </c>
      <c r="B14" s="515"/>
      <c r="C14" s="516">
        <v>19.994</v>
      </c>
      <c r="D14" s="517">
        <v>17.674</v>
      </c>
      <c r="E14" s="518">
        <v>0.55</v>
      </c>
      <c r="F14" s="517">
        <v>0.585</v>
      </c>
      <c r="G14" s="519">
        <f t="shared" si="0"/>
        <v>38.803</v>
      </c>
      <c r="H14" s="520">
        <f t="shared" si="1"/>
        <v>0.0007810812589814885</v>
      </c>
      <c r="I14" s="521">
        <v>23.471999999999998</v>
      </c>
      <c r="J14" s="517">
        <v>16.018</v>
      </c>
      <c r="K14" s="518">
        <v>43.5</v>
      </c>
      <c r="L14" s="517">
        <v>3.3</v>
      </c>
      <c r="M14" s="519">
        <f t="shared" si="2"/>
        <v>86.28999999999999</v>
      </c>
      <c r="N14" s="522">
        <f t="shared" si="3"/>
        <v>-0.55031869278016</v>
      </c>
      <c r="O14" s="516">
        <v>69.22300000000001</v>
      </c>
      <c r="P14" s="517">
        <v>60.806</v>
      </c>
      <c r="Q14" s="518">
        <v>2.125</v>
      </c>
      <c r="R14" s="517">
        <v>0.7899999999999999</v>
      </c>
      <c r="S14" s="519">
        <f t="shared" si="4"/>
        <v>132.944</v>
      </c>
      <c r="T14" s="520">
        <f t="shared" si="5"/>
        <v>0.0009245780776416175</v>
      </c>
      <c r="U14" s="521">
        <v>61.474</v>
      </c>
      <c r="V14" s="517">
        <v>90.32600000000001</v>
      </c>
      <c r="W14" s="518">
        <v>111.444</v>
      </c>
      <c r="X14" s="517">
        <v>7.085</v>
      </c>
      <c r="Y14" s="519">
        <f t="shared" si="6"/>
        <v>270.329</v>
      </c>
      <c r="Z14" s="523">
        <f>IF(ISERROR(S14/Y14-1),"         /0",IF(S14/Y14&gt;5,"  *  ",(S14/Y14-1)))</f>
        <v>-0.5082140650836573</v>
      </c>
    </row>
    <row r="15" spans="1:2" ht="8.25" customHeight="1" thickTop="1">
      <c r="A15" s="124"/>
      <c r="B15" s="124"/>
    </row>
    <row r="16" spans="1:2" ht="15">
      <c r="A16" s="124" t="s">
        <v>139</v>
      </c>
      <c r="B16" s="124"/>
    </row>
    <row r="17" spans="2:3" ht="14.25">
      <c r="B17" s="360"/>
      <c r="C17" s="360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28" sqref="N28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46" t="s">
        <v>27</v>
      </c>
      <c r="O1" s="546"/>
    </row>
    <row r="2" ht="5.25" customHeight="1"/>
    <row r="3" ht="4.5" customHeight="1" thickBot="1"/>
    <row r="4" spans="1:15" ht="13.5" customHeight="1" thickTop="1">
      <c r="A4" s="552" t="s">
        <v>26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2.75" customHeigh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3" t="s">
        <v>25</v>
      </c>
      <c r="D7" s="544"/>
      <c r="E7" s="545"/>
      <c r="F7" s="539" t="s">
        <v>24</v>
      </c>
      <c r="G7" s="540"/>
      <c r="H7" s="540"/>
      <c r="I7" s="540"/>
      <c r="J7" s="540"/>
      <c r="K7" s="540"/>
      <c r="L7" s="540"/>
      <c r="M7" s="540"/>
      <c r="N7" s="540"/>
      <c r="O7" s="547" t="s">
        <v>23</v>
      </c>
    </row>
    <row r="8" spans="1:15" ht="3.75" customHeight="1" thickBot="1">
      <c r="A8" s="78"/>
      <c r="B8" s="77"/>
      <c r="C8" s="76"/>
      <c r="D8" s="75"/>
      <c r="E8" s="74"/>
      <c r="F8" s="541"/>
      <c r="G8" s="542"/>
      <c r="H8" s="542"/>
      <c r="I8" s="542"/>
      <c r="J8" s="542"/>
      <c r="K8" s="542"/>
      <c r="L8" s="542"/>
      <c r="M8" s="542"/>
      <c r="N8" s="542"/>
      <c r="O8" s="548"/>
    </row>
    <row r="9" spans="1:15" ht="21.75" customHeight="1" thickBot="1" thickTop="1">
      <c r="A9" s="561" t="s">
        <v>22</v>
      </c>
      <c r="B9" s="562"/>
      <c r="C9" s="563" t="s">
        <v>21</v>
      </c>
      <c r="D9" s="565" t="s">
        <v>20</v>
      </c>
      <c r="E9" s="550" t="s">
        <v>16</v>
      </c>
      <c r="F9" s="543" t="s">
        <v>21</v>
      </c>
      <c r="G9" s="544"/>
      <c r="H9" s="544"/>
      <c r="I9" s="543" t="s">
        <v>20</v>
      </c>
      <c r="J9" s="544"/>
      <c r="K9" s="545"/>
      <c r="L9" s="87" t="s">
        <v>19</v>
      </c>
      <c r="M9" s="86"/>
      <c r="N9" s="86"/>
      <c r="O9" s="548"/>
    </row>
    <row r="10" spans="1:15" s="67" customFormat="1" ht="18.75" customHeight="1" thickBot="1">
      <c r="A10" s="73"/>
      <c r="B10" s="72"/>
      <c r="C10" s="564"/>
      <c r="D10" s="566"/>
      <c r="E10" s="551"/>
      <c r="F10" s="70" t="s">
        <v>18</v>
      </c>
      <c r="G10" s="69" t="s">
        <v>17</v>
      </c>
      <c r="H10" s="68" t="s">
        <v>16</v>
      </c>
      <c r="I10" s="70" t="s">
        <v>18</v>
      </c>
      <c r="J10" s="69" t="s">
        <v>17</v>
      </c>
      <c r="K10" s="71" t="s">
        <v>16</v>
      </c>
      <c r="L10" s="70" t="s">
        <v>18</v>
      </c>
      <c r="M10" s="397" t="s">
        <v>17</v>
      </c>
      <c r="N10" s="71" t="s">
        <v>16</v>
      </c>
      <c r="O10" s="549"/>
    </row>
    <row r="11" spans="1:15" s="65" customFormat="1" ht="18.75" customHeight="1" thickTop="1">
      <c r="A11" s="558">
        <v>2015</v>
      </c>
      <c r="B11" s="478" t="s">
        <v>6</v>
      </c>
      <c r="C11" s="430">
        <v>1811969</v>
      </c>
      <c r="D11" s="431">
        <v>74643</v>
      </c>
      <c r="E11" s="375">
        <f aca="true" t="shared" si="0" ref="E11:E24">D11+C11</f>
        <v>1886612</v>
      </c>
      <c r="F11" s="430">
        <v>500267</v>
      </c>
      <c r="G11" s="432">
        <v>493422</v>
      </c>
      <c r="H11" s="433">
        <f aca="true" t="shared" si="1" ref="H11:H22">G11+F11</f>
        <v>993689</v>
      </c>
      <c r="I11" s="434">
        <v>5930</v>
      </c>
      <c r="J11" s="435">
        <v>6240</v>
      </c>
      <c r="K11" s="436">
        <f aca="true" t="shared" si="2" ref="K11:K22">J11+I11</f>
        <v>12170</v>
      </c>
      <c r="L11" s="437">
        <f aca="true" t="shared" si="3" ref="L11:L24">I11+F11</f>
        <v>506197</v>
      </c>
      <c r="M11" s="438">
        <f aca="true" t="shared" si="4" ref="M11:M24">J11+G11</f>
        <v>499662</v>
      </c>
      <c r="N11" s="411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59"/>
      <c r="B12" s="478" t="s">
        <v>5</v>
      </c>
      <c r="C12" s="52">
        <v>1541753</v>
      </c>
      <c r="D12" s="61">
        <v>65326</v>
      </c>
      <c r="E12" s="376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352">
        <f t="shared" si="3"/>
        <v>380588</v>
      </c>
      <c r="M12" s="398">
        <f t="shared" si="4"/>
        <v>363222</v>
      </c>
      <c r="N12" s="412">
        <f t="shared" si="5"/>
        <v>743810</v>
      </c>
      <c r="O12" s="55">
        <f t="shared" si="6"/>
        <v>2350889</v>
      </c>
    </row>
    <row r="13" spans="1:15" ht="18.75" customHeight="1">
      <c r="A13" s="559"/>
      <c r="B13" s="478" t="s">
        <v>4</v>
      </c>
      <c r="C13" s="52">
        <v>1720177</v>
      </c>
      <c r="D13" s="61">
        <v>65560</v>
      </c>
      <c r="E13" s="376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352">
        <v>3673</v>
      </c>
      <c r="J13" s="58">
        <v>3547</v>
      </c>
      <c r="K13" s="57">
        <f t="shared" si="2"/>
        <v>7220</v>
      </c>
      <c r="L13" s="352">
        <f t="shared" si="3"/>
        <v>443706</v>
      </c>
      <c r="M13" s="398">
        <f t="shared" si="4"/>
        <v>386896</v>
      </c>
      <c r="N13" s="412">
        <f t="shared" si="5"/>
        <v>830602</v>
      </c>
      <c r="O13" s="55">
        <f t="shared" si="6"/>
        <v>2616339</v>
      </c>
    </row>
    <row r="14" spans="1:15" ht="18.75" customHeight="1">
      <c r="A14" s="559"/>
      <c r="B14" s="478" t="s">
        <v>15</v>
      </c>
      <c r="C14" s="52">
        <v>1719454</v>
      </c>
      <c r="D14" s="61">
        <v>55539</v>
      </c>
      <c r="E14" s="376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352">
        <f t="shared" si="3"/>
        <v>394665</v>
      </c>
      <c r="M14" s="398">
        <f t="shared" si="4"/>
        <v>397883</v>
      </c>
      <c r="N14" s="412">
        <f t="shared" si="5"/>
        <v>792548</v>
      </c>
      <c r="O14" s="55">
        <f t="shared" si="6"/>
        <v>2567541</v>
      </c>
    </row>
    <row r="15" spans="1:15" s="65" customFormat="1" ht="18.75" customHeight="1">
      <c r="A15" s="559"/>
      <c r="B15" s="478" t="s">
        <v>14</v>
      </c>
      <c r="C15" s="52">
        <v>1820098</v>
      </c>
      <c r="D15" s="61">
        <v>57825</v>
      </c>
      <c r="E15" s="376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352">
        <f t="shared" si="3"/>
        <v>426983</v>
      </c>
      <c r="M15" s="398">
        <f t="shared" si="4"/>
        <v>419916</v>
      </c>
      <c r="N15" s="412">
        <f t="shared" si="5"/>
        <v>846899</v>
      </c>
      <c r="O15" s="55">
        <f t="shared" si="6"/>
        <v>2724822</v>
      </c>
    </row>
    <row r="16" spans="1:15" s="372" customFormat="1" ht="18.75" customHeight="1">
      <c r="A16" s="559"/>
      <c r="B16" s="479" t="s">
        <v>13</v>
      </c>
      <c r="C16" s="52">
        <v>1924167</v>
      </c>
      <c r="D16" s="61">
        <v>66198</v>
      </c>
      <c r="E16" s="376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352">
        <f t="shared" si="3"/>
        <v>494234</v>
      </c>
      <c r="M16" s="398">
        <f t="shared" si="4"/>
        <v>455160</v>
      </c>
      <c r="N16" s="412">
        <f t="shared" si="5"/>
        <v>949394</v>
      </c>
      <c r="O16" s="55">
        <f t="shared" si="6"/>
        <v>2939759</v>
      </c>
    </row>
    <row r="17" spans="1:15" s="385" customFormat="1" ht="18.75" customHeight="1">
      <c r="A17" s="559"/>
      <c r="B17" s="478" t="s">
        <v>12</v>
      </c>
      <c r="C17" s="52">
        <v>2040710</v>
      </c>
      <c r="D17" s="61">
        <v>66717</v>
      </c>
      <c r="E17" s="376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352">
        <f t="shared" si="3"/>
        <v>485625</v>
      </c>
      <c r="M17" s="398">
        <f t="shared" si="4"/>
        <v>553319</v>
      </c>
      <c r="N17" s="412">
        <f t="shared" si="5"/>
        <v>1038944</v>
      </c>
      <c r="O17" s="55">
        <f t="shared" si="6"/>
        <v>3146371</v>
      </c>
    </row>
    <row r="18" spans="1:15" s="396" customFormat="1" ht="18.75" customHeight="1">
      <c r="A18" s="559"/>
      <c r="B18" s="478" t="s">
        <v>11</v>
      </c>
      <c r="C18" s="52">
        <v>1962397</v>
      </c>
      <c r="D18" s="61">
        <v>69900</v>
      </c>
      <c r="E18" s="376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352">
        <f t="shared" si="3"/>
        <v>528244</v>
      </c>
      <c r="M18" s="398">
        <f t="shared" si="4"/>
        <v>498824</v>
      </c>
      <c r="N18" s="412">
        <f t="shared" si="5"/>
        <v>1027068</v>
      </c>
      <c r="O18" s="55">
        <f t="shared" si="6"/>
        <v>3059365</v>
      </c>
    </row>
    <row r="19" spans="1:15" ht="18.75" customHeight="1">
      <c r="A19" s="559"/>
      <c r="B19" s="478" t="s">
        <v>10</v>
      </c>
      <c r="C19" s="52">
        <v>1842744</v>
      </c>
      <c r="D19" s="61">
        <v>61213</v>
      </c>
      <c r="E19" s="376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352">
        <f t="shared" si="3"/>
        <v>454753</v>
      </c>
      <c r="M19" s="398">
        <f t="shared" si="4"/>
        <v>422092</v>
      </c>
      <c r="N19" s="412">
        <f t="shared" si="5"/>
        <v>876845</v>
      </c>
      <c r="O19" s="55">
        <f t="shared" si="6"/>
        <v>2780802</v>
      </c>
    </row>
    <row r="20" spans="1:15" s="405" customFormat="1" ht="18.75" customHeight="1">
      <c r="A20" s="559"/>
      <c r="B20" s="478" t="s">
        <v>9</v>
      </c>
      <c r="C20" s="52">
        <v>1950282</v>
      </c>
      <c r="D20" s="61">
        <v>68838</v>
      </c>
      <c r="E20" s="376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352">
        <f t="shared" si="3"/>
        <v>451531</v>
      </c>
      <c r="M20" s="398">
        <f t="shared" si="4"/>
        <v>467490</v>
      </c>
      <c r="N20" s="412">
        <f t="shared" si="5"/>
        <v>919021</v>
      </c>
      <c r="O20" s="55">
        <f t="shared" si="6"/>
        <v>2938141</v>
      </c>
    </row>
    <row r="21" spans="1:15" s="54" customFormat="1" ht="18.75" customHeight="1">
      <c r="A21" s="559"/>
      <c r="B21" s="478" t="s">
        <v>8</v>
      </c>
      <c r="C21" s="52">
        <v>1938202</v>
      </c>
      <c r="D21" s="61">
        <v>74254</v>
      </c>
      <c r="E21" s="376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352">
        <f t="shared" si="3"/>
        <v>451017</v>
      </c>
      <c r="M21" s="398">
        <f t="shared" si="4"/>
        <v>464684</v>
      </c>
      <c r="N21" s="412">
        <f t="shared" si="5"/>
        <v>915701</v>
      </c>
      <c r="O21" s="55">
        <f t="shared" si="6"/>
        <v>2928157</v>
      </c>
    </row>
    <row r="22" spans="1:15" ht="18.75" customHeight="1" thickBot="1">
      <c r="A22" s="560"/>
      <c r="B22" s="478" t="s">
        <v>7</v>
      </c>
      <c r="C22" s="52">
        <v>2027025</v>
      </c>
      <c r="D22" s="61">
        <v>91349</v>
      </c>
      <c r="E22" s="376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352">
        <f t="shared" si="3"/>
        <v>494889</v>
      </c>
      <c r="M22" s="398">
        <f t="shared" si="4"/>
        <v>573411</v>
      </c>
      <c r="N22" s="412">
        <f t="shared" si="5"/>
        <v>1068300</v>
      </c>
      <c r="O22" s="55">
        <f t="shared" si="6"/>
        <v>3186674</v>
      </c>
    </row>
    <row r="23" spans="1:15" ht="3.75" customHeight="1">
      <c r="A23" s="64"/>
      <c r="B23" s="480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4"/>
        <v>0</v>
      </c>
      <c r="N23" s="413">
        <f t="shared" si="5"/>
        <v>0</v>
      </c>
      <c r="O23" s="36">
        <f t="shared" si="6"/>
        <v>0</v>
      </c>
    </row>
    <row r="24" spans="1:15" ht="19.5" customHeight="1">
      <c r="A24" s="482">
        <v>2016</v>
      </c>
      <c r="B24" s="481" t="s">
        <v>6</v>
      </c>
      <c r="C24" s="52">
        <v>1941690</v>
      </c>
      <c r="D24" s="61">
        <v>78299</v>
      </c>
      <c r="E24" s="376">
        <f t="shared" si="0"/>
        <v>2019989</v>
      </c>
      <c r="F24" s="60">
        <v>540371</v>
      </c>
      <c r="G24" s="50">
        <v>513548</v>
      </c>
      <c r="H24" s="56">
        <f>G24+F24</f>
        <v>1053919</v>
      </c>
      <c r="I24" s="59">
        <v>7538</v>
      </c>
      <c r="J24" s="58">
        <v>5677</v>
      </c>
      <c r="K24" s="57">
        <f>J24+I24</f>
        <v>13215</v>
      </c>
      <c r="L24" s="352">
        <f t="shared" si="3"/>
        <v>547909</v>
      </c>
      <c r="M24" s="398">
        <f t="shared" si="4"/>
        <v>519225</v>
      </c>
      <c r="N24" s="412">
        <f t="shared" si="5"/>
        <v>1067134</v>
      </c>
      <c r="O24" s="55">
        <f t="shared" si="6"/>
        <v>3087123</v>
      </c>
    </row>
    <row r="25" spans="1:15" ht="19.5" customHeight="1">
      <c r="A25" s="482"/>
      <c r="B25" s="481" t="s">
        <v>5</v>
      </c>
      <c r="C25" s="52">
        <v>1737328</v>
      </c>
      <c r="D25" s="61">
        <v>63180</v>
      </c>
      <c r="E25" s="376">
        <f>D25+C25</f>
        <v>1800508</v>
      </c>
      <c r="F25" s="60">
        <v>434132</v>
      </c>
      <c r="G25" s="50">
        <v>399361</v>
      </c>
      <c r="H25" s="56">
        <f>G25+F25</f>
        <v>833493</v>
      </c>
      <c r="I25" s="59">
        <v>2462</v>
      </c>
      <c r="J25" s="58">
        <v>1323</v>
      </c>
      <c r="K25" s="57">
        <f>J25+I25</f>
        <v>3785</v>
      </c>
      <c r="L25" s="352">
        <f aca="true" t="shared" si="7" ref="L25:N26">I25+F25</f>
        <v>436594</v>
      </c>
      <c r="M25" s="398">
        <f t="shared" si="7"/>
        <v>400684</v>
      </c>
      <c r="N25" s="412">
        <f t="shared" si="7"/>
        <v>837278</v>
      </c>
      <c r="O25" s="55">
        <f>N25+E25</f>
        <v>2637786</v>
      </c>
    </row>
    <row r="26" spans="1:15" ht="19.5" customHeight="1" thickBot="1">
      <c r="A26" s="482"/>
      <c r="B26" s="481" t="s">
        <v>4</v>
      </c>
      <c r="C26" s="52">
        <v>1867326</v>
      </c>
      <c r="D26" s="61">
        <v>62433</v>
      </c>
      <c r="E26" s="376">
        <f>D26+C26</f>
        <v>1929759</v>
      </c>
      <c r="F26" s="60">
        <v>489132</v>
      </c>
      <c r="G26" s="50">
        <v>452820</v>
      </c>
      <c r="H26" s="56">
        <f>G26+F26</f>
        <v>941952</v>
      </c>
      <c r="I26" s="59">
        <v>3672</v>
      </c>
      <c r="J26" s="58">
        <v>2087</v>
      </c>
      <c r="K26" s="57">
        <f>J26+I26</f>
        <v>5759</v>
      </c>
      <c r="L26" s="352">
        <f t="shared" si="7"/>
        <v>492804</v>
      </c>
      <c r="M26" s="398">
        <f t="shared" si="7"/>
        <v>454907</v>
      </c>
      <c r="N26" s="412">
        <f t="shared" si="7"/>
        <v>947711</v>
      </c>
      <c r="O26" s="55">
        <f>N26+E26</f>
        <v>2877470</v>
      </c>
    </row>
    <row r="27" spans="1:15" ht="18" customHeight="1">
      <c r="A27" s="53" t="s">
        <v>3</v>
      </c>
      <c r="B27" s="41"/>
      <c r="C27" s="40"/>
      <c r="D27" s="39"/>
      <c r="E27" s="378"/>
      <c r="F27" s="40"/>
      <c r="G27" s="39"/>
      <c r="H27" s="38"/>
      <c r="I27" s="40"/>
      <c r="J27" s="39"/>
      <c r="K27" s="38"/>
      <c r="L27" s="85"/>
      <c r="M27" s="399"/>
      <c r="N27" s="413"/>
      <c r="O27" s="36"/>
    </row>
    <row r="28" spans="1:15" ht="18" customHeight="1">
      <c r="A28" s="35" t="s">
        <v>140</v>
      </c>
      <c r="B28" s="48"/>
      <c r="C28" s="52">
        <f>SUM(C11:C13)</f>
        <v>5073899</v>
      </c>
      <c r="D28" s="50">
        <f aca="true" t="shared" si="8" ref="D28:O28">SUM(D11:D13)</f>
        <v>205529</v>
      </c>
      <c r="E28" s="379">
        <f t="shared" si="8"/>
        <v>5279428</v>
      </c>
      <c r="F28" s="52">
        <f t="shared" si="8"/>
        <v>1317215</v>
      </c>
      <c r="G28" s="50">
        <f t="shared" si="8"/>
        <v>1236160</v>
      </c>
      <c r="H28" s="51">
        <f t="shared" si="8"/>
        <v>2553375</v>
      </c>
      <c r="I28" s="52">
        <f t="shared" si="8"/>
        <v>13276</v>
      </c>
      <c r="J28" s="50">
        <f t="shared" si="8"/>
        <v>13620</v>
      </c>
      <c r="K28" s="51">
        <f t="shared" si="8"/>
        <v>26896</v>
      </c>
      <c r="L28" s="52">
        <f t="shared" si="8"/>
        <v>1330491</v>
      </c>
      <c r="M28" s="400">
        <f t="shared" si="8"/>
        <v>1249780</v>
      </c>
      <c r="N28" s="414">
        <f t="shared" si="8"/>
        <v>2580271</v>
      </c>
      <c r="O28" s="49">
        <f t="shared" si="8"/>
        <v>7859699</v>
      </c>
    </row>
    <row r="29" spans="1:15" ht="18" customHeight="1" thickBot="1">
      <c r="A29" s="35" t="s">
        <v>141</v>
      </c>
      <c r="B29" s="48"/>
      <c r="C29" s="47">
        <f>SUM(C24:C26)</f>
        <v>5546344</v>
      </c>
      <c r="D29" s="44">
        <f aca="true" t="shared" si="9" ref="D29:O29">SUM(D24:D26)</f>
        <v>203912</v>
      </c>
      <c r="E29" s="380">
        <f t="shared" si="9"/>
        <v>5750256</v>
      </c>
      <c r="F29" s="46">
        <f t="shared" si="9"/>
        <v>1463635</v>
      </c>
      <c r="G29" s="44">
        <f t="shared" si="9"/>
        <v>1365729</v>
      </c>
      <c r="H29" s="45">
        <f t="shared" si="9"/>
        <v>2829364</v>
      </c>
      <c r="I29" s="46">
        <f t="shared" si="9"/>
        <v>13672</v>
      </c>
      <c r="J29" s="44">
        <f t="shared" si="9"/>
        <v>9087</v>
      </c>
      <c r="K29" s="45">
        <f t="shared" si="9"/>
        <v>22759</v>
      </c>
      <c r="L29" s="46">
        <f t="shared" si="9"/>
        <v>1477307</v>
      </c>
      <c r="M29" s="401">
        <f t="shared" si="9"/>
        <v>1374816</v>
      </c>
      <c r="N29" s="415">
        <f t="shared" si="9"/>
        <v>2852123</v>
      </c>
      <c r="O29" s="43">
        <f t="shared" si="9"/>
        <v>8602379</v>
      </c>
    </row>
    <row r="30" spans="1:15" ht="17.25" customHeight="1">
      <c r="A30" s="42" t="s">
        <v>2</v>
      </c>
      <c r="B30" s="41"/>
      <c r="C30" s="40"/>
      <c r="D30" s="39"/>
      <c r="E30" s="381"/>
      <c r="F30" s="40"/>
      <c r="G30" s="39"/>
      <c r="H30" s="37"/>
      <c r="I30" s="40"/>
      <c r="J30" s="39"/>
      <c r="K30" s="38"/>
      <c r="L30" s="85"/>
      <c r="M30" s="399"/>
      <c r="N30" s="416"/>
      <c r="O30" s="36"/>
    </row>
    <row r="31" spans="1:15" ht="17.25" customHeight="1">
      <c r="A31" s="35" t="s">
        <v>142</v>
      </c>
      <c r="B31" s="34"/>
      <c r="C31" s="439">
        <f>(C26/C13-1)*100</f>
        <v>8.55429412205837</v>
      </c>
      <c r="D31" s="440">
        <f aca="true" t="shared" si="10" ref="D31:O31">(D26/D13-1)*100</f>
        <v>-4.769676632092734</v>
      </c>
      <c r="E31" s="441">
        <f t="shared" si="10"/>
        <v>8.065129411553883</v>
      </c>
      <c r="F31" s="439">
        <f t="shared" si="10"/>
        <v>11.158026784354803</v>
      </c>
      <c r="G31" s="442">
        <f t="shared" si="10"/>
        <v>18.12212892168754</v>
      </c>
      <c r="H31" s="443">
        <f t="shared" si="10"/>
        <v>14.400363379330617</v>
      </c>
      <c r="I31" s="444">
        <f t="shared" si="10"/>
        <v>-0.027225701061805996</v>
      </c>
      <c r="J31" s="440">
        <f t="shared" si="10"/>
        <v>-41.16154496757824</v>
      </c>
      <c r="K31" s="445">
        <f t="shared" si="10"/>
        <v>-20.235457063711916</v>
      </c>
      <c r="L31" s="444">
        <f t="shared" si="10"/>
        <v>11.065435220619069</v>
      </c>
      <c r="M31" s="446">
        <f t="shared" si="10"/>
        <v>17.57862578057152</v>
      </c>
      <c r="N31" s="447">
        <f t="shared" si="10"/>
        <v>14.099291838931283</v>
      </c>
      <c r="O31" s="448">
        <f t="shared" si="10"/>
        <v>9.98077848474528</v>
      </c>
    </row>
    <row r="32" spans="1:15" ht="7.5" customHeight="1" thickBot="1">
      <c r="A32" s="33"/>
      <c r="B32" s="32"/>
      <c r="C32" s="31"/>
      <c r="D32" s="30"/>
      <c r="E32" s="382"/>
      <c r="F32" s="29"/>
      <c r="G32" s="27"/>
      <c r="H32" s="26"/>
      <c r="I32" s="29"/>
      <c r="J32" s="27"/>
      <c r="K32" s="28"/>
      <c r="L32" s="29"/>
      <c r="M32" s="402"/>
      <c r="N32" s="417"/>
      <c r="O32" s="25"/>
    </row>
    <row r="33" spans="1:15" ht="17.25" customHeight="1">
      <c r="A33" s="24" t="s">
        <v>1</v>
      </c>
      <c r="B33" s="23"/>
      <c r="C33" s="22"/>
      <c r="D33" s="21"/>
      <c r="E33" s="383"/>
      <c r="F33" s="20"/>
      <c r="G33" s="18"/>
      <c r="H33" s="17"/>
      <c r="I33" s="20"/>
      <c r="J33" s="18"/>
      <c r="K33" s="19"/>
      <c r="L33" s="20"/>
      <c r="M33" s="403"/>
      <c r="N33" s="418"/>
      <c r="O33" s="16"/>
    </row>
    <row r="34" spans="1:15" ht="17.25" customHeight="1" thickBot="1">
      <c r="A34" s="427" t="s">
        <v>143</v>
      </c>
      <c r="B34" s="15"/>
      <c r="C34" s="14">
        <f aca="true" t="shared" si="11" ref="C34:O34">(C29/C28-1)*100</f>
        <v>9.311281127196258</v>
      </c>
      <c r="D34" s="10">
        <f t="shared" si="11"/>
        <v>-0.7867502882804911</v>
      </c>
      <c r="E34" s="384">
        <f t="shared" si="11"/>
        <v>8.918163104033239</v>
      </c>
      <c r="F34" s="14">
        <f t="shared" si="11"/>
        <v>11.11587705879451</v>
      </c>
      <c r="G34" s="13">
        <f t="shared" si="11"/>
        <v>10.4815719647942</v>
      </c>
      <c r="H34" s="9">
        <f t="shared" si="11"/>
        <v>10.808792284721203</v>
      </c>
      <c r="I34" s="12">
        <f t="shared" si="11"/>
        <v>2.9828261524555533</v>
      </c>
      <c r="J34" s="10">
        <f t="shared" si="11"/>
        <v>-33.28193832599119</v>
      </c>
      <c r="K34" s="11">
        <f t="shared" si="11"/>
        <v>-15.381469363474121</v>
      </c>
      <c r="L34" s="12">
        <f t="shared" si="11"/>
        <v>11.034723271333657</v>
      </c>
      <c r="M34" s="404">
        <f t="shared" si="11"/>
        <v>10.00464081678376</v>
      </c>
      <c r="N34" s="419">
        <f t="shared" si="11"/>
        <v>10.535792558223545</v>
      </c>
      <c r="O34" s="8">
        <f t="shared" si="11"/>
        <v>9.449216821153072</v>
      </c>
    </row>
    <row r="35" spans="1:14" s="5" customFormat="1" ht="6" customHeight="1" thickTop="1">
      <c r="A35" s="84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1:IV31 P34:IV34">
    <cfRule type="cellIs" priority="4" dxfId="91" operator="lessThan" stopIfTrue="1">
      <formula>0</formula>
    </cfRule>
  </conditionalFormatting>
  <conditionalFormatting sqref="A31:B31 A34:B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46" t="s">
        <v>27</v>
      </c>
      <c r="O1" s="546"/>
    </row>
    <row r="2" ht="5.25" customHeight="1"/>
    <row r="3" ht="4.5" customHeight="1" thickBot="1"/>
    <row r="4" spans="1:15" ht="13.5" customHeight="1" thickTop="1">
      <c r="A4" s="552" t="s">
        <v>31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2.75" customHeigh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3" t="s">
        <v>25</v>
      </c>
      <c r="D7" s="544"/>
      <c r="E7" s="545"/>
      <c r="F7" s="539" t="s">
        <v>24</v>
      </c>
      <c r="G7" s="540"/>
      <c r="H7" s="540"/>
      <c r="I7" s="540"/>
      <c r="J7" s="540"/>
      <c r="K7" s="540"/>
      <c r="L7" s="540"/>
      <c r="M7" s="540"/>
      <c r="N7" s="567"/>
      <c r="O7" s="547" t="s">
        <v>23</v>
      </c>
    </row>
    <row r="8" spans="1:15" ht="3.75" customHeight="1" thickBot="1">
      <c r="A8" s="78"/>
      <c r="B8" s="77"/>
      <c r="C8" s="76"/>
      <c r="D8" s="75"/>
      <c r="E8" s="74"/>
      <c r="F8" s="541"/>
      <c r="G8" s="542"/>
      <c r="H8" s="542"/>
      <c r="I8" s="542"/>
      <c r="J8" s="542"/>
      <c r="K8" s="542"/>
      <c r="L8" s="542"/>
      <c r="M8" s="542"/>
      <c r="N8" s="568"/>
      <c r="O8" s="548"/>
    </row>
    <row r="9" spans="1:15" ht="21.75" customHeight="1" thickBot="1" thickTop="1">
      <c r="A9" s="561" t="s">
        <v>22</v>
      </c>
      <c r="B9" s="562"/>
      <c r="C9" s="563" t="s">
        <v>21</v>
      </c>
      <c r="D9" s="565" t="s">
        <v>20</v>
      </c>
      <c r="E9" s="550" t="s">
        <v>16</v>
      </c>
      <c r="F9" s="543" t="s">
        <v>21</v>
      </c>
      <c r="G9" s="544"/>
      <c r="H9" s="544"/>
      <c r="I9" s="543" t="s">
        <v>20</v>
      </c>
      <c r="J9" s="544"/>
      <c r="K9" s="545"/>
      <c r="L9" s="87" t="s">
        <v>19</v>
      </c>
      <c r="M9" s="86"/>
      <c r="N9" s="86"/>
      <c r="O9" s="548"/>
    </row>
    <row r="10" spans="1:15" s="67" customFormat="1" ht="18.75" customHeight="1" thickBot="1">
      <c r="A10" s="73"/>
      <c r="B10" s="72"/>
      <c r="C10" s="564"/>
      <c r="D10" s="566"/>
      <c r="E10" s="551"/>
      <c r="F10" s="70" t="s">
        <v>30</v>
      </c>
      <c r="G10" s="69" t="s">
        <v>29</v>
      </c>
      <c r="H10" s="68" t="s">
        <v>16</v>
      </c>
      <c r="I10" s="70" t="s">
        <v>30</v>
      </c>
      <c r="J10" s="69" t="s">
        <v>29</v>
      </c>
      <c r="K10" s="71" t="s">
        <v>16</v>
      </c>
      <c r="L10" s="70" t="s">
        <v>30</v>
      </c>
      <c r="M10" s="397" t="s">
        <v>29</v>
      </c>
      <c r="N10" s="461" t="s">
        <v>16</v>
      </c>
      <c r="O10" s="549"/>
    </row>
    <row r="11" spans="1:15" s="65" customFormat="1" ht="18.75" customHeight="1" thickTop="1">
      <c r="A11" s="558">
        <v>2015</v>
      </c>
      <c r="B11" s="478" t="s">
        <v>6</v>
      </c>
      <c r="C11" s="430">
        <v>11422.357000000005</v>
      </c>
      <c r="D11" s="431">
        <v>893.5599999999994</v>
      </c>
      <c r="E11" s="375">
        <f aca="true" t="shared" si="0" ref="E11:E24">D11+C11</f>
        <v>12315.917000000005</v>
      </c>
      <c r="F11" s="430">
        <v>27552.825000000008</v>
      </c>
      <c r="G11" s="432">
        <v>14248.001999999999</v>
      </c>
      <c r="H11" s="433">
        <f aca="true" t="shared" si="1" ref="H11:H22">G11+F11</f>
        <v>41800.827000000005</v>
      </c>
      <c r="I11" s="434">
        <v>3310.6169999999997</v>
      </c>
      <c r="J11" s="435">
        <v>1058.1740000000002</v>
      </c>
      <c r="K11" s="436">
        <f aca="true" t="shared" si="2" ref="K11:K22">J11+I11</f>
        <v>4368.791</v>
      </c>
      <c r="L11" s="437">
        <f aca="true" t="shared" si="3" ref="L11:N24">I11+F11</f>
        <v>30863.442000000006</v>
      </c>
      <c r="M11" s="438">
        <f t="shared" si="3"/>
        <v>15306.176</v>
      </c>
      <c r="N11" s="411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59"/>
      <c r="B12" s="478" t="s">
        <v>5</v>
      </c>
      <c r="C12" s="52">
        <v>11591.259999999997</v>
      </c>
      <c r="D12" s="61">
        <v>968.0126000000004</v>
      </c>
      <c r="E12" s="376">
        <f t="shared" si="0"/>
        <v>12559.272599999997</v>
      </c>
      <c r="F12" s="52">
        <v>27124.277999999988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352">
        <f t="shared" si="3"/>
        <v>32261.365999999987</v>
      </c>
      <c r="M12" s="398">
        <f t="shared" si="3"/>
        <v>15513.969000000006</v>
      </c>
      <c r="N12" s="412">
        <f t="shared" si="3"/>
        <v>47775.335</v>
      </c>
      <c r="O12" s="55">
        <f t="shared" si="4"/>
        <v>60334.607599999996</v>
      </c>
    </row>
    <row r="13" spans="1:15" ht="18.75" customHeight="1">
      <c r="A13" s="559"/>
      <c r="B13" s="478" t="s">
        <v>4</v>
      </c>
      <c r="C13" s="52">
        <v>13973.525</v>
      </c>
      <c r="D13" s="61">
        <v>1109.356999999999</v>
      </c>
      <c r="E13" s="376">
        <f t="shared" si="0"/>
        <v>15082.881999999998</v>
      </c>
      <c r="F13" s="52">
        <v>28377.528000000006</v>
      </c>
      <c r="G13" s="50">
        <v>16314.130000000005</v>
      </c>
      <c r="H13" s="56">
        <f t="shared" si="1"/>
        <v>44691.65800000001</v>
      </c>
      <c r="I13" s="352">
        <v>3826.87</v>
      </c>
      <c r="J13" s="58">
        <v>2381.3109999999997</v>
      </c>
      <c r="K13" s="57">
        <f t="shared" si="2"/>
        <v>6208.181</v>
      </c>
      <c r="L13" s="352">
        <f t="shared" si="3"/>
        <v>32204.398000000005</v>
      </c>
      <c r="M13" s="398">
        <f t="shared" si="3"/>
        <v>18695.441000000006</v>
      </c>
      <c r="N13" s="412">
        <f t="shared" si="3"/>
        <v>50899.83900000001</v>
      </c>
      <c r="O13" s="55">
        <f t="shared" si="4"/>
        <v>65982.721</v>
      </c>
    </row>
    <row r="14" spans="1:15" ht="18.75" customHeight="1">
      <c r="A14" s="559"/>
      <c r="B14" s="478" t="s">
        <v>15</v>
      </c>
      <c r="C14" s="52">
        <v>12208.576999999994</v>
      </c>
      <c r="D14" s="61">
        <v>964.9569999999997</v>
      </c>
      <c r="E14" s="376">
        <f t="shared" si="0"/>
        <v>13173.533999999994</v>
      </c>
      <c r="F14" s="52">
        <v>29626.566000000006</v>
      </c>
      <c r="G14" s="50">
        <v>14850.063000000002</v>
      </c>
      <c r="H14" s="56">
        <f t="shared" si="1"/>
        <v>44476.62900000001</v>
      </c>
      <c r="I14" s="59">
        <v>7135.207</v>
      </c>
      <c r="J14" s="58">
        <v>1884.4250000000002</v>
      </c>
      <c r="K14" s="57">
        <f t="shared" si="2"/>
        <v>9019.632000000001</v>
      </c>
      <c r="L14" s="352">
        <f t="shared" si="3"/>
        <v>36761.77300000001</v>
      </c>
      <c r="M14" s="398">
        <f t="shared" si="3"/>
        <v>16734.488</v>
      </c>
      <c r="N14" s="412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59"/>
      <c r="B15" s="478" t="s">
        <v>14</v>
      </c>
      <c r="C15" s="52">
        <v>13080.334000000003</v>
      </c>
      <c r="D15" s="61">
        <v>1159.193999999999</v>
      </c>
      <c r="E15" s="376">
        <f t="shared" si="0"/>
        <v>14239.528000000002</v>
      </c>
      <c r="F15" s="52">
        <v>29504.54599999999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352">
        <f t="shared" si="3"/>
        <v>33544.02799999999</v>
      </c>
      <c r="M15" s="398">
        <f t="shared" si="3"/>
        <v>17805.904</v>
      </c>
      <c r="N15" s="412">
        <f t="shared" si="3"/>
        <v>51349.931999999986</v>
      </c>
      <c r="O15" s="55">
        <f t="shared" si="4"/>
        <v>65589.45999999999</v>
      </c>
    </row>
    <row r="16" spans="1:15" s="372" customFormat="1" ht="18.75" customHeight="1">
      <c r="A16" s="559"/>
      <c r="B16" s="479" t="s">
        <v>13</v>
      </c>
      <c r="C16" s="52">
        <v>12352.007000000001</v>
      </c>
      <c r="D16" s="61">
        <v>1306.6719999999996</v>
      </c>
      <c r="E16" s="376">
        <f t="shared" si="0"/>
        <v>13658.679</v>
      </c>
      <c r="F16" s="52">
        <v>25557.666000000005</v>
      </c>
      <c r="G16" s="50">
        <v>15181.581999999993</v>
      </c>
      <c r="H16" s="56">
        <f t="shared" si="1"/>
        <v>40739.248</v>
      </c>
      <c r="I16" s="59">
        <v>3415.4640000000004</v>
      </c>
      <c r="J16" s="58">
        <v>1376.77</v>
      </c>
      <c r="K16" s="57">
        <f t="shared" si="2"/>
        <v>4792.234</v>
      </c>
      <c r="L16" s="352">
        <f t="shared" si="3"/>
        <v>28973.130000000005</v>
      </c>
      <c r="M16" s="398">
        <f t="shared" si="3"/>
        <v>16558.35199999999</v>
      </c>
      <c r="N16" s="412">
        <f t="shared" si="3"/>
        <v>45531.482</v>
      </c>
      <c r="O16" s="55">
        <f t="shared" si="4"/>
        <v>59190.16100000001</v>
      </c>
    </row>
    <row r="17" spans="1:15" s="385" customFormat="1" ht="18.75" customHeight="1">
      <c r="A17" s="559"/>
      <c r="B17" s="478" t="s">
        <v>12</v>
      </c>
      <c r="C17" s="52">
        <v>14170.993999999995</v>
      </c>
      <c r="D17" s="61">
        <v>1403.0439999999994</v>
      </c>
      <c r="E17" s="376">
        <f t="shared" si="0"/>
        <v>15574.037999999995</v>
      </c>
      <c r="F17" s="52">
        <v>26989.00799999999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352">
        <f t="shared" si="3"/>
        <v>29707.37599999999</v>
      </c>
      <c r="M17" s="398">
        <f t="shared" si="3"/>
        <v>17848.191</v>
      </c>
      <c r="N17" s="412">
        <f t="shared" si="3"/>
        <v>47555.566999999995</v>
      </c>
      <c r="O17" s="55">
        <f t="shared" si="4"/>
        <v>63129.60499999999</v>
      </c>
    </row>
    <row r="18" spans="1:15" s="396" customFormat="1" ht="18.75" customHeight="1">
      <c r="A18" s="559"/>
      <c r="B18" s="478" t="s">
        <v>11</v>
      </c>
      <c r="C18" s="52">
        <v>14005.046999999999</v>
      </c>
      <c r="D18" s="61">
        <v>1545.9399999999994</v>
      </c>
      <c r="E18" s="376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352">
        <f t="shared" si="3"/>
        <v>28824.950000000004</v>
      </c>
      <c r="M18" s="398">
        <f t="shared" si="3"/>
        <v>16917.871</v>
      </c>
      <c r="N18" s="412">
        <f t="shared" si="3"/>
        <v>45742.821</v>
      </c>
      <c r="O18" s="55">
        <f t="shared" si="4"/>
        <v>61293.808000000005</v>
      </c>
    </row>
    <row r="19" spans="1:15" ht="18.75" customHeight="1">
      <c r="A19" s="559"/>
      <c r="B19" s="478" t="s">
        <v>10</v>
      </c>
      <c r="C19" s="52">
        <v>15249.55800000002</v>
      </c>
      <c r="D19" s="61">
        <v>1550.0459999999994</v>
      </c>
      <c r="E19" s="376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352">
        <f t="shared" si="3"/>
        <v>31399.665999999997</v>
      </c>
      <c r="M19" s="398">
        <f t="shared" si="3"/>
        <v>17058.468999999997</v>
      </c>
      <c r="N19" s="412">
        <f t="shared" si="3"/>
        <v>48458.134999999995</v>
      </c>
      <c r="O19" s="55">
        <f t="shared" si="4"/>
        <v>65257.739000000016</v>
      </c>
    </row>
    <row r="20" spans="1:15" s="405" customFormat="1" ht="18.75" customHeight="1">
      <c r="A20" s="559"/>
      <c r="B20" s="478" t="s">
        <v>9</v>
      </c>
      <c r="C20" s="52">
        <v>15225.129000000006</v>
      </c>
      <c r="D20" s="61">
        <v>1540.7509999999993</v>
      </c>
      <c r="E20" s="376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352">
        <f t="shared" si="3"/>
        <v>33790.95399999999</v>
      </c>
      <c r="M20" s="398">
        <f t="shared" si="3"/>
        <v>19399.052</v>
      </c>
      <c r="N20" s="412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59"/>
      <c r="B21" s="478" t="s">
        <v>8</v>
      </c>
      <c r="C21" s="52">
        <v>14331.955999999995</v>
      </c>
      <c r="D21" s="61">
        <v>1504.1529999999996</v>
      </c>
      <c r="E21" s="376">
        <f t="shared" si="0"/>
        <v>15836.108999999995</v>
      </c>
      <c r="F21" s="52">
        <v>27908.215999999993</v>
      </c>
      <c r="G21" s="50">
        <v>18524.639000000003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352">
        <f t="shared" si="3"/>
        <v>31942.443999999992</v>
      </c>
      <c r="M21" s="398">
        <f t="shared" si="3"/>
        <v>20915.067000000003</v>
      </c>
      <c r="N21" s="412">
        <f t="shared" si="3"/>
        <v>52857.511</v>
      </c>
      <c r="O21" s="55">
        <f t="shared" si="4"/>
        <v>68693.62</v>
      </c>
    </row>
    <row r="22" spans="1:15" ht="18.75" customHeight="1" thickBot="1">
      <c r="A22" s="560"/>
      <c r="B22" s="478" t="s">
        <v>7</v>
      </c>
      <c r="C22" s="52">
        <v>15242.794</v>
      </c>
      <c r="D22" s="61">
        <v>2548.079</v>
      </c>
      <c r="E22" s="376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352">
        <f t="shared" si="3"/>
        <v>27395.748000000014</v>
      </c>
      <c r="M22" s="398">
        <f t="shared" si="3"/>
        <v>20026.773</v>
      </c>
      <c r="N22" s="412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480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3"/>
        <v>0</v>
      </c>
      <c r="N23" s="413">
        <f t="shared" si="3"/>
        <v>0</v>
      </c>
      <c r="O23" s="36">
        <f t="shared" si="4"/>
        <v>0</v>
      </c>
    </row>
    <row r="24" spans="1:15" ht="19.5" customHeight="1">
      <c r="A24" s="482">
        <v>2016</v>
      </c>
      <c r="B24" s="481" t="s">
        <v>6</v>
      </c>
      <c r="C24" s="52">
        <v>11421.194000000005</v>
      </c>
      <c r="D24" s="61">
        <v>1857.0699999999988</v>
      </c>
      <c r="E24" s="376">
        <f t="shared" si="0"/>
        <v>13278.264000000003</v>
      </c>
      <c r="F24" s="60">
        <v>26922.977000000006</v>
      </c>
      <c r="G24" s="50">
        <v>13568.128000000004</v>
      </c>
      <c r="H24" s="56">
        <f>G24+F24</f>
        <v>40491.10500000001</v>
      </c>
      <c r="I24" s="59">
        <v>7023.392970000001</v>
      </c>
      <c r="J24" s="58">
        <v>1404.214</v>
      </c>
      <c r="K24" s="57">
        <f>J24+I24</f>
        <v>8427.60697</v>
      </c>
      <c r="L24" s="352">
        <f t="shared" si="3"/>
        <v>33946.36997000001</v>
      </c>
      <c r="M24" s="398">
        <f t="shared" si="3"/>
        <v>14972.342000000004</v>
      </c>
      <c r="N24" s="412">
        <f t="shared" si="3"/>
        <v>48918.71197000001</v>
      </c>
      <c r="O24" s="55">
        <f t="shared" si="4"/>
        <v>62196.975970000014</v>
      </c>
    </row>
    <row r="25" spans="1:15" ht="19.5" customHeight="1">
      <c r="A25" s="482"/>
      <c r="B25" s="481" t="s">
        <v>5</v>
      </c>
      <c r="C25" s="52">
        <v>11848.563000000007</v>
      </c>
      <c r="D25" s="61">
        <v>2141.458999999999</v>
      </c>
      <c r="E25" s="376">
        <f>D25+C25</f>
        <v>13990.022000000006</v>
      </c>
      <c r="F25" s="60">
        <v>25078.524000000005</v>
      </c>
      <c r="G25" s="50">
        <v>12695.670000000002</v>
      </c>
      <c r="H25" s="56">
        <f>G25+F25</f>
        <v>37774.194</v>
      </c>
      <c r="I25" s="59">
        <v>5917.042</v>
      </c>
      <c r="J25" s="58">
        <v>1500.3120000000001</v>
      </c>
      <c r="K25" s="57">
        <f>J25+I25</f>
        <v>7417.354</v>
      </c>
      <c r="L25" s="352">
        <f aca="true" t="shared" si="5" ref="L25:N26">I25+F25</f>
        <v>30995.566000000006</v>
      </c>
      <c r="M25" s="398">
        <f t="shared" si="5"/>
        <v>14195.982000000002</v>
      </c>
      <c r="N25" s="412">
        <f t="shared" si="5"/>
        <v>45191.548</v>
      </c>
      <c r="O25" s="55">
        <f>N25+E25</f>
        <v>59181.57000000001</v>
      </c>
    </row>
    <row r="26" spans="1:15" ht="19.5" customHeight="1" thickBot="1">
      <c r="A26" s="482"/>
      <c r="B26" s="481" t="s">
        <v>4</v>
      </c>
      <c r="C26" s="52">
        <v>12806.842000000013</v>
      </c>
      <c r="D26" s="61">
        <v>2096.5349999999985</v>
      </c>
      <c r="E26" s="376">
        <f>D26+C26</f>
        <v>14903.377000000011</v>
      </c>
      <c r="F26" s="60">
        <v>26157.322</v>
      </c>
      <c r="G26" s="50">
        <v>14364.148999999996</v>
      </c>
      <c r="H26" s="56">
        <f>G26+F26</f>
        <v>40521.471</v>
      </c>
      <c r="I26" s="59">
        <v>6570.702</v>
      </c>
      <c r="J26" s="58">
        <v>2586.397</v>
      </c>
      <c r="K26" s="57">
        <f>J26+I26</f>
        <v>9157.099</v>
      </c>
      <c r="L26" s="352">
        <f t="shared" si="5"/>
        <v>32728.024</v>
      </c>
      <c r="M26" s="398">
        <f t="shared" si="5"/>
        <v>16950.545999999995</v>
      </c>
      <c r="N26" s="412">
        <f t="shared" si="5"/>
        <v>49678.57</v>
      </c>
      <c r="O26" s="55">
        <f>N26+E26</f>
        <v>64581.947000000015</v>
      </c>
    </row>
    <row r="27" spans="1:15" ht="18" customHeight="1">
      <c r="A27" s="53" t="s">
        <v>3</v>
      </c>
      <c r="B27" s="41"/>
      <c r="C27" s="40"/>
      <c r="D27" s="39"/>
      <c r="E27" s="378"/>
      <c r="F27" s="40"/>
      <c r="G27" s="39"/>
      <c r="H27" s="38"/>
      <c r="I27" s="40"/>
      <c r="J27" s="39"/>
      <c r="K27" s="38"/>
      <c r="L27" s="85"/>
      <c r="M27" s="399"/>
      <c r="N27" s="413"/>
      <c r="O27" s="36"/>
    </row>
    <row r="28" spans="1:15" ht="18" customHeight="1">
      <c r="A28" s="35" t="s">
        <v>140</v>
      </c>
      <c r="B28" s="48"/>
      <c r="C28" s="52">
        <f>SUM(C11:C13)</f>
        <v>36987.142</v>
      </c>
      <c r="D28" s="50">
        <f aca="true" t="shared" si="6" ref="D28:O28">SUM(D11:D13)</f>
        <v>2970.9295999999986</v>
      </c>
      <c r="E28" s="379">
        <f t="shared" si="6"/>
        <v>39958.071599999996</v>
      </c>
      <c r="F28" s="52">
        <f t="shared" si="6"/>
        <v>83054.631</v>
      </c>
      <c r="G28" s="50">
        <f t="shared" si="6"/>
        <v>45100.44800000001</v>
      </c>
      <c r="H28" s="51">
        <f t="shared" si="6"/>
        <v>128155.07900000001</v>
      </c>
      <c r="I28" s="52">
        <f t="shared" si="6"/>
        <v>12274.575</v>
      </c>
      <c r="J28" s="50">
        <f t="shared" si="6"/>
        <v>4415.138</v>
      </c>
      <c r="K28" s="51">
        <f t="shared" si="6"/>
        <v>16689.713</v>
      </c>
      <c r="L28" s="52">
        <f t="shared" si="6"/>
        <v>95329.20599999999</v>
      </c>
      <c r="M28" s="400">
        <f t="shared" si="6"/>
        <v>49515.58600000001</v>
      </c>
      <c r="N28" s="414">
        <f t="shared" si="6"/>
        <v>144844.79200000002</v>
      </c>
      <c r="O28" s="49">
        <f t="shared" si="6"/>
        <v>184802.86359999998</v>
      </c>
    </row>
    <row r="29" spans="1:15" ht="18" customHeight="1" thickBot="1">
      <c r="A29" s="35" t="s">
        <v>141</v>
      </c>
      <c r="B29" s="48"/>
      <c r="C29" s="47">
        <f>SUM(C24:C26)</f>
        <v>36076.599000000024</v>
      </c>
      <c r="D29" s="44">
        <f aca="true" t="shared" si="7" ref="D29:O29">SUM(D24:D26)</f>
        <v>6095.063999999997</v>
      </c>
      <c r="E29" s="380">
        <f t="shared" si="7"/>
        <v>42171.663000000015</v>
      </c>
      <c r="F29" s="46">
        <f t="shared" si="7"/>
        <v>78158.823</v>
      </c>
      <c r="G29" s="44">
        <f t="shared" si="7"/>
        <v>40627.947</v>
      </c>
      <c r="H29" s="45">
        <f t="shared" si="7"/>
        <v>118786.77000000002</v>
      </c>
      <c r="I29" s="46">
        <f t="shared" si="7"/>
        <v>19511.136970000003</v>
      </c>
      <c r="J29" s="44">
        <f t="shared" si="7"/>
        <v>5490.923</v>
      </c>
      <c r="K29" s="45">
        <f t="shared" si="7"/>
        <v>25002.059970000002</v>
      </c>
      <c r="L29" s="46">
        <f t="shared" si="7"/>
        <v>97669.95997000001</v>
      </c>
      <c r="M29" s="401">
        <f t="shared" si="7"/>
        <v>46118.87</v>
      </c>
      <c r="N29" s="415">
        <f t="shared" si="7"/>
        <v>143788.82997000002</v>
      </c>
      <c r="O29" s="43">
        <f t="shared" si="7"/>
        <v>185960.49297000002</v>
      </c>
    </row>
    <row r="30" spans="1:15" ht="17.25" customHeight="1">
      <c r="A30" s="42" t="s">
        <v>2</v>
      </c>
      <c r="B30" s="41"/>
      <c r="C30" s="40"/>
      <c r="D30" s="39"/>
      <c r="E30" s="381"/>
      <c r="F30" s="40"/>
      <c r="G30" s="39"/>
      <c r="H30" s="37"/>
      <c r="I30" s="40"/>
      <c r="J30" s="39"/>
      <c r="K30" s="38"/>
      <c r="L30" s="85"/>
      <c r="M30" s="399"/>
      <c r="N30" s="416"/>
      <c r="O30" s="36"/>
    </row>
    <row r="31" spans="1:15" ht="17.25" customHeight="1">
      <c r="A31" s="35" t="s">
        <v>142</v>
      </c>
      <c r="B31" s="34"/>
      <c r="C31" s="439">
        <f>(C26/C13-1)*100</f>
        <v>-8.349239007336994</v>
      </c>
      <c r="D31" s="440">
        <f aca="true" t="shared" si="8" ref="D31:O31">(D26/D13-1)*100</f>
        <v>88.98650299227393</v>
      </c>
      <c r="E31" s="441">
        <f t="shared" si="8"/>
        <v>-1.1901240094564614</v>
      </c>
      <c r="F31" s="439">
        <f t="shared" si="8"/>
        <v>-7.82381749389871</v>
      </c>
      <c r="G31" s="442">
        <f t="shared" si="8"/>
        <v>-11.952712158110845</v>
      </c>
      <c r="H31" s="443">
        <f t="shared" si="8"/>
        <v>-9.331018777598299</v>
      </c>
      <c r="I31" s="444">
        <f t="shared" si="8"/>
        <v>71.69911703297997</v>
      </c>
      <c r="J31" s="440">
        <f t="shared" si="8"/>
        <v>8.612314813142863</v>
      </c>
      <c r="K31" s="445">
        <f t="shared" si="8"/>
        <v>47.50051585158359</v>
      </c>
      <c r="L31" s="444">
        <f t="shared" si="8"/>
        <v>1.6259456239486214</v>
      </c>
      <c r="M31" s="446">
        <f t="shared" si="8"/>
        <v>-9.3332647248065</v>
      </c>
      <c r="N31" s="447">
        <f t="shared" si="8"/>
        <v>-2.3993572946272135</v>
      </c>
      <c r="O31" s="448">
        <f t="shared" si="8"/>
        <v>-2.1229406407777374</v>
      </c>
    </row>
    <row r="32" spans="1:15" ht="7.5" customHeight="1" thickBot="1">
      <c r="A32" s="33"/>
      <c r="B32" s="32"/>
      <c r="C32" s="31"/>
      <c r="D32" s="30"/>
      <c r="E32" s="382"/>
      <c r="F32" s="29"/>
      <c r="G32" s="27"/>
      <c r="H32" s="26"/>
      <c r="I32" s="29"/>
      <c r="J32" s="27"/>
      <c r="K32" s="28"/>
      <c r="L32" s="29"/>
      <c r="M32" s="402"/>
      <c r="N32" s="417"/>
      <c r="O32" s="25"/>
    </row>
    <row r="33" spans="1:15" ht="17.25" customHeight="1">
      <c r="A33" s="24" t="s">
        <v>1</v>
      </c>
      <c r="B33" s="23"/>
      <c r="C33" s="22"/>
      <c r="D33" s="21"/>
      <c r="E33" s="383"/>
      <c r="F33" s="20"/>
      <c r="G33" s="18"/>
      <c r="H33" s="17"/>
      <c r="I33" s="20"/>
      <c r="J33" s="18"/>
      <c r="K33" s="19"/>
      <c r="L33" s="20"/>
      <c r="M33" s="403"/>
      <c r="N33" s="418"/>
      <c r="O33" s="16"/>
    </row>
    <row r="34" spans="1:15" ht="17.25" customHeight="1" thickBot="1">
      <c r="A34" s="427" t="s">
        <v>143</v>
      </c>
      <c r="B34" s="15"/>
      <c r="C34" s="14">
        <f aca="true" t="shared" si="9" ref="C34:O34">(C29/C28-1)*100</f>
        <v>-2.4617825297233775</v>
      </c>
      <c r="D34" s="10">
        <f t="shared" si="9"/>
        <v>105.15679671440212</v>
      </c>
      <c r="E34" s="384">
        <f t="shared" si="9"/>
        <v>5.539785358410598</v>
      </c>
      <c r="F34" s="14">
        <f t="shared" si="9"/>
        <v>-5.89468394604028</v>
      </c>
      <c r="G34" s="13">
        <f t="shared" si="9"/>
        <v>-9.916755150636225</v>
      </c>
      <c r="H34" s="9">
        <f t="shared" si="9"/>
        <v>-7.310134778193222</v>
      </c>
      <c r="I34" s="12">
        <f t="shared" si="9"/>
        <v>58.95570290621062</v>
      </c>
      <c r="J34" s="10">
        <f t="shared" si="9"/>
        <v>24.36582956183928</v>
      </c>
      <c r="K34" s="11">
        <f t="shared" si="9"/>
        <v>49.80521216871736</v>
      </c>
      <c r="L34" s="12">
        <f t="shared" si="9"/>
        <v>2.455442637380223</v>
      </c>
      <c r="M34" s="404">
        <f t="shared" si="9"/>
        <v>-6.859892559890146</v>
      </c>
      <c r="N34" s="419">
        <f t="shared" si="9"/>
        <v>-0.7290300296057595</v>
      </c>
      <c r="O34" s="8">
        <f t="shared" si="9"/>
        <v>0.626413112572588</v>
      </c>
    </row>
    <row r="35" spans="1:14" s="5" customFormat="1" ht="9.75" customHeight="1" thickTop="1">
      <c r="A35" s="84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31:IV31 P34:IV34">
    <cfRule type="cellIs" priority="4" dxfId="91" operator="lessThan" stopIfTrue="1">
      <formula>0</formula>
    </cfRule>
  </conditionalFormatting>
  <conditionalFormatting sqref="A31:B31 A34:B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6.5" thickBot="1">
      <c r="N1" s="576" t="s">
        <v>27</v>
      </c>
      <c r="O1" s="577"/>
      <c r="P1" s="577"/>
      <c r="Q1" s="578"/>
    </row>
    <row r="2" ht="7.5" customHeight="1" thickBot="1"/>
    <row r="3" spans="1:17" ht="24" customHeight="1">
      <c r="A3" s="584" t="s">
        <v>38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6"/>
    </row>
    <row r="4" spans="1:17" ht="18" customHeight="1" thickBot="1">
      <c r="A4" s="587" t="s">
        <v>37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9"/>
    </row>
    <row r="5" spans="1:17" ht="15" thickBot="1">
      <c r="A5" s="592" t="s">
        <v>36</v>
      </c>
      <c r="B5" s="579" t="s">
        <v>35</v>
      </c>
      <c r="C5" s="580"/>
      <c r="D5" s="580"/>
      <c r="E5" s="580"/>
      <c r="F5" s="581"/>
      <c r="G5" s="581"/>
      <c r="H5" s="581"/>
      <c r="I5" s="582"/>
      <c r="J5" s="580" t="s">
        <v>34</v>
      </c>
      <c r="K5" s="580"/>
      <c r="L5" s="580"/>
      <c r="M5" s="580"/>
      <c r="N5" s="580"/>
      <c r="O5" s="580"/>
      <c r="P5" s="580"/>
      <c r="Q5" s="583"/>
    </row>
    <row r="6" spans="1:17" s="477" customFormat="1" ht="25.5" customHeight="1" thickBot="1">
      <c r="A6" s="593"/>
      <c r="B6" s="573" t="s">
        <v>145</v>
      </c>
      <c r="C6" s="590"/>
      <c r="D6" s="591"/>
      <c r="E6" s="571" t="s">
        <v>33</v>
      </c>
      <c r="F6" s="573" t="s">
        <v>146</v>
      </c>
      <c r="G6" s="590"/>
      <c r="H6" s="591"/>
      <c r="I6" s="569" t="s">
        <v>32</v>
      </c>
      <c r="J6" s="573" t="s">
        <v>147</v>
      </c>
      <c r="K6" s="574"/>
      <c r="L6" s="575"/>
      <c r="M6" s="571" t="s">
        <v>33</v>
      </c>
      <c r="N6" s="573" t="s">
        <v>148</v>
      </c>
      <c r="O6" s="574"/>
      <c r="P6" s="575"/>
      <c r="Q6" s="571" t="s">
        <v>32</v>
      </c>
    </row>
    <row r="7" spans="1:17" s="110" customFormat="1" ht="26.25" thickBot="1">
      <c r="A7" s="594"/>
      <c r="B7" s="114" t="s">
        <v>21</v>
      </c>
      <c r="C7" s="111" t="s">
        <v>20</v>
      </c>
      <c r="D7" s="111" t="s">
        <v>16</v>
      </c>
      <c r="E7" s="572"/>
      <c r="F7" s="114" t="s">
        <v>21</v>
      </c>
      <c r="G7" s="112" t="s">
        <v>20</v>
      </c>
      <c r="H7" s="111" t="s">
        <v>16</v>
      </c>
      <c r="I7" s="570"/>
      <c r="J7" s="114" t="s">
        <v>21</v>
      </c>
      <c r="K7" s="111" t="s">
        <v>20</v>
      </c>
      <c r="L7" s="112" t="s">
        <v>16</v>
      </c>
      <c r="M7" s="572"/>
      <c r="N7" s="113" t="s">
        <v>21</v>
      </c>
      <c r="O7" s="112" t="s">
        <v>20</v>
      </c>
      <c r="P7" s="111" t="s">
        <v>16</v>
      </c>
      <c r="Q7" s="572"/>
    </row>
    <row r="8" spans="1:17" s="91" customFormat="1" ht="17.25" customHeight="1" thickBot="1">
      <c r="A8" s="109" t="s">
        <v>23</v>
      </c>
      <c r="B8" s="105">
        <f>SUM(B9:B24)</f>
        <v>1867326</v>
      </c>
      <c r="C8" s="104">
        <f>SUM(C9:C24)</f>
        <v>62433</v>
      </c>
      <c r="D8" s="104">
        <f aca="true" t="shared" si="0" ref="D8:D13">C8+B8</f>
        <v>1929759</v>
      </c>
      <c r="E8" s="106">
        <f aca="true" t="shared" si="1" ref="E8:E13">(D8/$D$8)</f>
        <v>1</v>
      </c>
      <c r="F8" s="105">
        <f>SUM(F9:F24)</f>
        <v>1720177</v>
      </c>
      <c r="G8" s="104">
        <f>SUM(G9:G24)</f>
        <v>65560</v>
      </c>
      <c r="H8" s="104">
        <f aca="true" t="shared" si="2" ref="H8:H13">G8+F8</f>
        <v>1785737</v>
      </c>
      <c r="I8" s="103">
        <f aca="true" t="shared" si="3" ref="I8:I13">(D8/H8-1)*100</f>
        <v>8.065129411553883</v>
      </c>
      <c r="J8" s="108">
        <f>SUM(J9:J24)</f>
        <v>5546344</v>
      </c>
      <c r="K8" s="107">
        <f>SUM(K9:K24)</f>
        <v>203912</v>
      </c>
      <c r="L8" s="104">
        <f aca="true" t="shared" si="4" ref="L8:L13">K8+J8</f>
        <v>5750256</v>
      </c>
      <c r="M8" s="106">
        <f aca="true" t="shared" si="5" ref="M8:M13">(L8/$L$8)</f>
        <v>1</v>
      </c>
      <c r="N8" s="105">
        <f>SUM(N9:N24)</f>
        <v>5073899</v>
      </c>
      <c r="O8" s="104">
        <f>SUM(O9:O24)</f>
        <v>205529</v>
      </c>
      <c r="P8" s="104">
        <f aca="true" t="shared" si="6" ref="P8:P13">O8+N8</f>
        <v>5279428</v>
      </c>
      <c r="Q8" s="103">
        <f aca="true" t="shared" si="7" ref="Q8:Q13">(L8/P8-1)*100</f>
        <v>8.918163104033239</v>
      </c>
    </row>
    <row r="9" spans="1:17" s="91" customFormat="1" ht="18" customHeight="1" thickTop="1">
      <c r="A9" s="102" t="s">
        <v>149</v>
      </c>
      <c r="B9" s="99">
        <v>1106874</v>
      </c>
      <c r="C9" s="98">
        <v>33353</v>
      </c>
      <c r="D9" s="98">
        <f t="shared" si="0"/>
        <v>1140227</v>
      </c>
      <c r="E9" s="100">
        <f t="shared" si="1"/>
        <v>0.5908649732945928</v>
      </c>
      <c r="F9" s="99">
        <v>1041671</v>
      </c>
      <c r="G9" s="98">
        <v>26873</v>
      </c>
      <c r="H9" s="98">
        <f t="shared" si="2"/>
        <v>1068544</v>
      </c>
      <c r="I9" s="101">
        <f t="shared" si="3"/>
        <v>6.7084743351701</v>
      </c>
      <c r="J9" s="99">
        <v>3259640</v>
      </c>
      <c r="K9" s="98">
        <v>108102</v>
      </c>
      <c r="L9" s="98">
        <f t="shared" si="4"/>
        <v>3367742</v>
      </c>
      <c r="M9" s="100">
        <f t="shared" si="5"/>
        <v>0.5856681859033754</v>
      </c>
      <c r="N9" s="99">
        <v>3031979</v>
      </c>
      <c r="O9" s="98">
        <v>89348</v>
      </c>
      <c r="P9" s="98">
        <f t="shared" si="6"/>
        <v>3121327</v>
      </c>
      <c r="Q9" s="97">
        <f t="shared" si="7"/>
        <v>7.894558948806063</v>
      </c>
    </row>
    <row r="10" spans="1:17" s="91" customFormat="1" ht="18" customHeight="1">
      <c r="A10" s="102" t="s">
        <v>150</v>
      </c>
      <c r="B10" s="99">
        <v>307347</v>
      </c>
      <c r="C10" s="98">
        <v>2863</v>
      </c>
      <c r="D10" s="98">
        <f t="shared" si="0"/>
        <v>310210</v>
      </c>
      <c r="E10" s="100">
        <f t="shared" si="1"/>
        <v>0.1607506429559339</v>
      </c>
      <c r="F10" s="99">
        <v>274314</v>
      </c>
      <c r="G10" s="98">
        <v>3366</v>
      </c>
      <c r="H10" s="98">
        <f t="shared" si="2"/>
        <v>277680</v>
      </c>
      <c r="I10" s="101">
        <f t="shared" si="3"/>
        <v>11.714923653125897</v>
      </c>
      <c r="J10" s="99">
        <v>955084</v>
      </c>
      <c r="K10" s="98">
        <v>8249</v>
      </c>
      <c r="L10" s="98">
        <f t="shared" si="4"/>
        <v>963333</v>
      </c>
      <c r="M10" s="100">
        <f t="shared" si="5"/>
        <v>0.16752871524328655</v>
      </c>
      <c r="N10" s="99">
        <v>876438</v>
      </c>
      <c r="O10" s="98">
        <v>4466</v>
      </c>
      <c r="P10" s="98">
        <f t="shared" si="6"/>
        <v>880904</v>
      </c>
      <c r="Q10" s="97">
        <f t="shared" si="7"/>
        <v>9.35731929926531</v>
      </c>
    </row>
    <row r="11" spans="1:17" s="91" customFormat="1" ht="18" customHeight="1">
      <c r="A11" s="102" t="s">
        <v>151</v>
      </c>
      <c r="B11" s="99">
        <v>261697</v>
      </c>
      <c r="C11" s="98">
        <v>0</v>
      </c>
      <c r="D11" s="98">
        <f t="shared" si="0"/>
        <v>261697</v>
      </c>
      <c r="E11" s="100">
        <f t="shared" si="1"/>
        <v>0.13561123435620717</v>
      </c>
      <c r="F11" s="99">
        <v>198599</v>
      </c>
      <c r="G11" s="98"/>
      <c r="H11" s="98">
        <f t="shared" si="2"/>
        <v>198599</v>
      </c>
      <c r="I11" s="101">
        <f t="shared" si="3"/>
        <v>31.771559776232515</v>
      </c>
      <c r="J11" s="99">
        <v>744308</v>
      </c>
      <c r="K11" s="98"/>
      <c r="L11" s="98">
        <f t="shared" si="4"/>
        <v>744308</v>
      </c>
      <c r="M11" s="100">
        <f t="shared" si="5"/>
        <v>0.1294391067110751</v>
      </c>
      <c r="N11" s="99">
        <v>587292</v>
      </c>
      <c r="O11" s="98"/>
      <c r="P11" s="98">
        <f t="shared" si="6"/>
        <v>587292</v>
      </c>
      <c r="Q11" s="97">
        <f t="shared" si="7"/>
        <v>26.735593197251116</v>
      </c>
    </row>
    <row r="12" spans="1:17" s="91" customFormat="1" ht="18" customHeight="1">
      <c r="A12" s="102" t="s">
        <v>152</v>
      </c>
      <c r="B12" s="99">
        <v>73441</v>
      </c>
      <c r="C12" s="98">
        <v>0</v>
      </c>
      <c r="D12" s="98">
        <f t="shared" si="0"/>
        <v>73441</v>
      </c>
      <c r="E12" s="100">
        <f t="shared" si="1"/>
        <v>0.03805708381202005</v>
      </c>
      <c r="F12" s="99">
        <v>77252</v>
      </c>
      <c r="G12" s="98">
        <v>1220</v>
      </c>
      <c r="H12" s="98">
        <f t="shared" si="2"/>
        <v>78472</v>
      </c>
      <c r="I12" s="101">
        <f t="shared" si="3"/>
        <v>-6.411203996329906</v>
      </c>
      <c r="J12" s="99">
        <v>219416</v>
      </c>
      <c r="K12" s="98"/>
      <c r="L12" s="98">
        <f t="shared" si="4"/>
        <v>219416</v>
      </c>
      <c r="M12" s="100">
        <f t="shared" si="5"/>
        <v>0.03815760550486796</v>
      </c>
      <c r="N12" s="99">
        <v>222646</v>
      </c>
      <c r="O12" s="98">
        <v>3666</v>
      </c>
      <c r="P12" s="98">
        <f t="shared" si="6"/>
        <v>226312</v>
      </c>
      <c r="Q12" s="97">
        <f t="shared" si="7"/>
        <v>-3.047120788999258</v>
      </c>
    </row>
    <row r="13" spans="1:17" s="91" customFormat="1" ht="18" customHeight="1">
      <c r="A13" s="102" t="s">
        <v>153</v>
      </c>
      <c r="B13" s="99">
        <v>68488</v>
      </c>
      <c r="C13" s="98">
        <v>271</v>
      </c>
      <c r="D13" s="98">
        <f t="shared" si="0"/>
        <v>68759</v>
      </c>
      <c r="E13" s="100">
        <f t="shared" si="1"/>
        <v>0.03563087411433241</v>
      </c>
      <c r="F13" s="99">
        <v>74286</v>
      </c>
      <c r="G13" s="98"/>
      <c r="H13" s="98">
        <f t="shared" si="2"/>
        <v>74286</v>
      </c>
      <c r="I13" s="101">
        <f t="shared" si="3"/>
        <v>-7.440163691678114</v>
      </c>
      <c r="J13" s="99">
        <v>216337</v>
      </c>
      <c r="K13" s="98">
        <v>952</v>
      </c>
      <c r="L13" s="98">
        <f t="shared" si="4"/>
        <v>217289</v>
      </c>
      <c r="M13" s="100">
        <f t="shared" si="5"/>
        <v>0.037787708929828516</v>
      </c>
      <c r="N13" s="99">
        <v>211355</v>
      </c>
      <c r="O13" s="98"/>
      <c r="P13" s="98">
        <f t="shared" si="6"/>
        <v>211355</v>
      </c>
      <c r="Q13" s="97">
        <f t="shared" si="7"/>
        <v>2.807598590049909</v>
      </c>
    </row>
    <row r="14" spans="1:17" s="91" customFormat="1" ht="18" customHeight="1">
      <c r="A14" s="102" t="s">
        <v>154</v>
      </c>
      <c r="B14" s="99">
        <v>25502</v>
      </c>
      <c r="C14" s="98">
        <v>0</v>
      </c>
      <c r="D14" s="98">
        <f aca="true" t="shared" si="8" ref="D14:D22">C14+B14</f>
        <v>25502</v>
      </c>
      <c r="E14" s="100">
        <f aca="true" t="shared" si="9" ref="E14:E22">(D14/$D$8)</f>
        <v>0.013215121680997472</v>
      </c>
      <c r="F14" s="99">
        <v>25966</v>
      </c>
      <c r="G14" s="98"/>
      <c r="H14" s="98">
        <f aca="true" t="shared" si="10" ref="H14:H22">G14+F14</f>
        <v>25966</v>
      </c>
      <c r="I14" s="101">
        <f aca="true" t="shared" si="11" ref="I14:I22">(D14/H14-1)*100</f>
        <v>-1.7869521682199796</v>
      </c>
      <c r="J14" s="99">
        <v>77222</v>
      </c>
      <c r="K14" s="98"/>
      <c r="L14" s="98">
        <f aca="true" t="shared" si="12" ref="L14:L22">K14+J14</f>
        <v>77222</v>
      </c>
      <c r="M14" s="100">
        <f aca="true" t="shared" si="13" ref="M14:M22">(L14/$L$8)</f>
        <v>0.013429315147012585</v>
      </c>
      <c r="N14" s="99">
        <v>69578</v>
      </c>
      <c r="O14" s="98"/>
      <c r="P14" s="98">
        <f aca="true" t="shared" si="14" ref="P14:P22">O14+N14</f>
        <v>69578</v>
      </c>
      <c r="Q14" s="97">
        <f aca="true" t="shared" si="15" ref="Q14:Q22">(L14/P14-1)*100</f>
        <v>10.98623128000229</v>
      </c>
    </row>
    <row r="15" spans="1:17" s="91" customFormat="1" ht="18" customHeight="1">
      <c r="A15" s="102" t="s">
        <v>155</v>
      </c>
      <c r="B15" s="99">
        <v>23977</v>
      </c>
      <c r="C15" s="98">
        <v>0</v>
      </c>
      <c r="D15" s="98">
        <f t="shared" si="8"/>
        <v>23977</v>
      </c>
      <c r="E15" s="100">
        <f t="shared" si="9"/>
        <v>0.012424867561182511</v>
      </c>
      <c r="F15" s="99">
        <v>28089</v>
      </c>
      <c r="G15" s="98"/>
      <c r="H15" s="98">
        <f t="shared" si="10"/>
        <v>28089</v>
      </c>
      <c r="I15" s="101">
        <f t="shared" si="11"/>
        <v>-14.639182598170098</v>
      </c>
      <c r="J15" s="99">
        <v>74337</v>
      </c>
      <c r="K15" s="98"/>
      <c r="L15" s="98">
        <f t="shared" si="12"/>
        <v>74337</v>
      </c>
      <c r="M15" s="100">
        <f t="shared" si="13"/>
        <v>0.012927598353881983</v>
      </c>
      <c r="N15" s="99">
        <v>74611</v>
      </c>
      <c r="O15" s="98"/>
      <c r="P15" s="98">
        <f t="shared" si="14"/>
        <v>74611</v>
      </c>
      <c r="Q15" s="97">
        <f t="shared" si="15"/>
        <v>-0.36723807481470194</v>
      </c>
    </row>
    <row r="16" spans="1:17" s="91" customFormat="1" ht="18" customHeight="1">
      <c r="A16" s="102" t="s">
        <v>156</v>
      </c>
      <c r="B16" s="99">
        <v>0</v>
      </c>
      <c r="C16" s="98">
        <v>4368</v>
      </c>
      <c r="D16" s="98">
        <f t="shared" si="8"/>
        <v>4368</v>
      </c>
      <c r="E16" s="100">
        <f t="shared" si="9"/>
        <v>0.002263495078919181</v>
      </c>
      <c r="F16" s="99"/>
      <c r="G16" s="98">
        <v>5640</v>
      </c>
      <c r="H16" s="98">
        <f t="shared" si="10"/>
        <v>5640</v>
      </c>
      <c r="I16" s="101">
        <f t="shared" si="11"/>
        <v>-22.5531914893617</v>
      </c>
      <c r="J16" s="99"/>
      <c r="K16" s="98">
        <v>12416</v>
      </c>
      <c r="L16" s="98">
        <f t="shared" si="12"/>
        <v>12416</v>
      </c>
      <c r="M16" s="100">
        <f t="shared" si="13"/>
        <v>0.0021592082161211606</v>
      </c>
      <c r="N16" s="99"/>
      <c r="O16" s="98">
        <v>17092</v>
      </c>
      <c r="P16" s="98">
        <f t="shared" si="14"/>
        <v>17092</v>
      </c>
      <c r="Q16" s="97">
        <f t="shared" si="15"/>
        <v>-27.357828223730397</v>
      </c>
    </row>
    <row r="17" spans="1:17" s="91" customFormat="1" ht="18" customHeight="1">
      <c r="A17" s="102" t="s">
        <v>157</v>
      </c>
      <c r="B17" s="99">
        <v>0</v>
      </c>
      <c r="C17" s="98">
        <v>3998</v>
      </c>
      <c r="D17" s="98">
        <f t="shared" si="8"/>
        <v>3998</v>
      </c>
      <c r="E17" s="100">
        <f t="shared" si="9"/>
        <v>0.0020717612924722726</v>
      </c>
      <c r="F17" s="99"/>
      <c r="G17" s="98">
        <v>3296</v>
      </c>
      <c r="H17" s="98">
        <f t="shared" si="10"/>
        <v>3296</v>
      </c>
      <c r="I17" s="101">
        <f t="shared" si="11"/>
        <v>21.298543689320383</v>
      </c>
      <c r="J17" s="99"/>
      <c r="K17" s="98">
        <v>13272</v>
      </c>
      <c r="L17" s="98">
        <f t="shared" si="12"/>
        <v>13272</v>
      </c>
      <c r="M17" s="100">
        <f t="shared" si="13"/>
        <v>0.0023080711537016786</v>
      </c>
      <c r="N17" s="99"/>
      <c r="O17" s="98">
        <v>10891</v>
      </c>
      <c r="P17" s="98">
        <f t="shared" si="14"/>
        <v>10891</v>
      </c>
      <c r="Q17" s="97">
        <f t="shared" si="15"/>
        <v>21.862087962537878</v>
      </c>
    </row>
    <row r="18" spans="1:17" s="91" customFormat="1" ht="18" customHeight="1">
      <c r="A18" s="102" t="s">
        <v>158</v>
      </c>
      <c r="B18" s="99">
        <v>0</v>
      </c>
      <c r="C18" s="98">
        <v>3549</v>
      </c>
      <c r="D18" s="98">
        <f t="shared" si="8"/>
        <v>3549</v>
      </c>
      <c r="E18" s="100">
        <f t="shared" si="9"/>
        <v>0.0018390897516218346</v>
      </c>
      <c r="F18" s="99"/>
      <c r="G18" s="98">
        <v>8829</v>
      </c>
      <c r="H18" s="98">
        <f t="shared" si="10"/>
        <v>8829</v>
      </c>
      <c r="I18" s="101">
        <f t="shared" si="11"/>
        <v>-59.80292218824329</v>
      </c>
      <c r="J18" s="99"/>
      <c r="K18" s="98">
        <v>15917</v>
      </c>
      <c r="L18" s="98">
        <f t="shared" si="12"/>
        <v>15917</v>
      </c>
      <c r="M18" s="100">
        <f t="shared" si="13"/>
        <v>0.0027680506746134434</v>
      </c>
      <c r="N18" s="99"/>
      <c r="O18" s="98">
        <v>32105</v>
      </c>
      <c r="P18" s="98">
        <f t="shared" si="14"/>
        <v>32105</v>
      </c>
      <c r="Q18" s="97">
        <f t="shared" si="15"/>
        <v>-50.422052639775735</v>
      </c>
    </row>
    <row r="19" spans="1:17" s="91" customFormat="1" ht="18" customHeight="1">
      <c r="A19" s="102" t="s">
        <v>159</v>
      </c>
      <c r="B19" s="99">
        <v>0</v>
      </c>
      <c r="C19" s="98">
        <v>1590</v>
      </c>
      <c r="D19" s="98">
        <f t="shared" si="8"/>
        <v>1590</v>
      </c>
      <c r="E19" s="100">
        <f t="shared" si="9"/>
        <v>0.0008239370822988777</v>
      </c>
      <c r="F19" s="99"/>
      <c r="G19" s="98">
        <v>1005</v>
      </c>
      <c r="H19" s="98">
        <f t="shared" si="10"/>
        <v>1005</v>
      </c>
      <c r="I19" s="101">
        <f t="shared" si="11"/>
        <v>58.20895522388059</v>
      </c>
      <c r="J19" s="99"/>
      <c r="K19" s="98">
        <v>4528</v>
      </c>
      <c r="L19" s="98">
        <f t="shared" si="12"/>
        <v>4528</v>
      </c>
      <c r="M19" s="100">
        <f t="shared" si="13"/>
        <v>0.0007874432025287222</v>
      </c>
      <c r="N19" s="99"/>
      <c r="O19" s="98">
        <v>3256</v>
      </c>
      <c r="P19" s="98">
        <f t="shared" si="14"/>
        <v>3256</v>
      </c>
      <c r="Q19" s="97">
        <f t="shared" si="15"/>
        <v>39.066339066339076</v>
      </c>
    </row>
    <row r="20" spans="1:20" s="91" customFormat="1" ht="18" customHeight="1">
      <c r="A20" s="102" t="s">
        <v>160</v>
      </c>
      <c r="B20" s="99">
        <v>0</v>
      </c>
      <c r="C20" s="98">
        <v>998</v>
      </c>
      <c r="D20" s="98">
        <f t="shared" si="8"/>
        <v>998</v>
      </c>
      <c r="E20" s="100">
        <f t="shared" si="9"/>
        <v>0.0005171630239838239</v>
      </c>
      <c r="F20" s="99"/>
      <c r="G20" s="98">
        <v>918</v>
      </c>
      <c r="H20" s="98">
        <f t="shared" si="10"/>
        <v>918</v>
      </c>
      <c r="I20" s="101">
        <f t="shared" si="11"/>
        <v>8.714596949891074</v>
      </c>
      <c r="J20" s="99"/>
      <c r="K20" s="98">
        <v>2776</v>
      </c>
      <c r="L20" s="98">
        <f t="shared" si="12"/>
        <v>2776</v>
      </c>
      <c r="M20" s="100">
        <f t="shared" si="13"/>
        <v>0.00048276111533121307</v>
      </c>
      <c r="N20" s="99"/>
      <c r="O20" s="98">
        <v>3331</v>
      </c>
      <c r="P20" s="98">
        <f t="shared" si="14"/>
        <v>3331</v>
      </c>
      <c r="Q20" s="97">
        <f t="shared" si="15"/>
        <v>-16.661663164214946</v>
      </c>
      <c r="T20" s="475"/>
    </row>
    <row r="21" spans="1:17" s="91" customFormat="1" ht="18" customHeight="1">
      <c r="A21" s="102" t="s">
        <v>161</v>
      </c>
      <c r="B21" s="99">
        <v>0</v>
      </c>
      <c r="C21" s="98">
        <v>960</v>
      </c>
      <c r="D21" s="98">
        <f t="shared" si="8"/>
        <v>960</v>
      </c>
      <c r="E21" s="100">
        <f t="shared" si="9"/>
        <v>0.0004974714459163035</v>
      </c>
      <c r="F21" s="99"/>
      <c r="G21" s="98">
        <v>655</v>
      </c>
      <c r="H21" s="98">
        <f t="shared" si="10"/>
        <v>655</v>
      </c>
      <c r="I21" s="101">
        <f t="shared" si="11"/>
        <v>46.56488549618321</v>
      </c>
      <c r="J21" s="99"/>
      <c r="K21" s="98">
        <v>3237</v>
      </c>
      <c r="L21" s="98">
        <f t="shared" si="12"/>
        <v>3237</v>
      </c>
      <c r="M21" s="100">
        <f t="shared" si="13"/>
        <v>0.0005629314590515622</v>
      </c>
      <c r="N21" s="99"/>
      <c r="O21" s="98">
        <v>2615</v>
      </c>
      <c r="P21" s="98">
        <f t="shared" si="14"/>
        <v>2615</v>
      </c>
      <c r="Q21" s="97">
        <f t="shared" si="15"/>
        <v>23.785850860420645</v>
      </c>
    </row>
    <row r="22" spans="1:17" s="91" customFormat="1" ht="18" customHeight="1">
      <c r="A22" s="102" t="s">
        <v>162</v>
      </c>
      <c r="B22" s="99">
        <v>0</v>
      </c>
      <c r="C22" s="98">
        <v>905</v>
      </c>
      <c r="D22" s="98">
        <f t="shared" si="8"/>
        <v>905</v>
      </c>
      <c r="E22" s="100">
        <f t="shared" si="9"/>
        <v>0.000468970477660682</v>
      </c>
      <c r="F22" s="99"/>
      <c r="G22" s="98">
        <v>4367</v>
      </c>
      <c r="H22" s="98">
        <f t="shared" si="10"/>
        <v>4367</v>
      </c>
      <c r="I22" s="101">
        <f t="shared" si="11"/>
        <v>-79.27639111518204</v>
      </c>
      <c r="J22" s="99"/>
      <c r="K22" s="98">
        <v>6113</v>
      </c>
      <c r="L22" s="98">
        <f t="shared" si="12"/>
        <v>6113</v>
      </c>
      <c r="M22" s="100">
        <f t="shared" si="13"/>
        <v>0.0010630831044739573</v>
      </c>
      <c r="N22" s="99"/>
      <c r="O22" s="98">
        <v>11267</v>
      </c>
      <c r="P22" s="98">
        <f t="shared" si="14"/>
        <v>11267</v>
      </c>
      <c r="Q22" s="97">
        <f t="shared" si="15"/>
        <v>-45.744208751220384</v>
      </c>
    </row>
    <row r="23" spans="1:17" s="91" customFormat="1" ht="18" customHeight="1">
      <c r="A23" s="462" t="s">
        <v>163</v>
      </c>
      <c r="B23" s="463">
        <v>0</v>
      </c>
      <c r="C23" s="464">
        <v>845</v>
      </c>
      <c r="D23" s="464">
        <f>C23+B23</f>
        <v>845</v>
      </c>
      <c r="E23" s="465">
        <f>(D23/$D$8)</f>
        <v>0.00043787851229091303</v>
      </c>
      <c r="F23" s="463"/>
      <c r="G23" s="464"/>
      <c r="H23" s="464">
        <f>G23+F23</f>
        <v>0</v>
      </c>
      <c r="I23" s="466"/>
      <c r="J23" s="463"/>
      <c r="K23" s="464">
        <v>3393</v>
      </c>
      <c r="L23" s="464">
        <f>K23+J23</f>
        <v>3393</v>
      </c>
      <c r="M23" s="465">
        <f>(L23/$L$8)</f>
        <v>0.0005900606859938061</v>
      </c>
      <c r="N23" s="463"/>
      <c r="O23" s="464"/>
      <c r="P23" s="464">
        <f>O23+N23</f>
        <v>0</v>
      </c>
      <c r="Q23" s="467"/>
    </row>
    <row r="24" spans="1:17" s="91" customFormat="1" ht="18" customHeight="1" thickBot="1">
      <c r="A24" s="525" t="s">
        <v>164</v>
      </c>
      <c r="B24" s="526">
        <v>0</v>
      </c>
      <c r="C24" s="527">
        <v>8733</v>
      </c>
      <c r="D24" s="527">
        <f>C24+B24</f>
        <v>8733</v>
      </c>
      <c r="E24" s="528">
        <f>(D24/$D$8)</f>
        <v>0.0045254355595698735</v>
      </c>
      <c r="F24" s="526">
        <v>0</v>
      </c>
      <c r="G24" s="527">
        <v>9391</v>
      </c>
      <c r="H24" s="527">
        <f>G24+F24</f>
        <v>9391</v>
      </c>
      <c r="I24" s="529">
        <f>(D24/H24-1)*100</f>
        <v>-7.00670855074007</v>
      </c>
      <c r="J24" s="526">
        <v>0</v>
      </c>
      <c r="K24" s="527">
        <v>24957</v>
      </c>
      <c r="L24" s="527">
        <f>K24+J24</f>
        <v>24957</v>
      </c>
      <c r="M24" s="528">
        <f>(L24/$L$8)</f>
        <v>0.0043401545948562985</v>
      </c>
      <c r="N24" s="526">
        <v>0</v>
      </c>
      <c r="O24" s="527">
        <v>27492</v>
      </c>
      <c r="P24" s="527">
        <f>O24+N24</f>
        <v>27492</v>
      </c>
      <c r="Q24" s="530">
        <f>(L24/P24-1)*100</f>
        <v>-9.220864251418593</v>
      </c>
    </row>
    <row r="25" s="90" customFormat="1" ht="7.5" customHeight="1">
      <c r="A25" s="89"/>
    </row>
    <row r="26" ht="14.25">
      <c r="A26" s="89" t="s">
        <v>0</v>
      </c>
    </row>
    <row r="29" ht="14.25">
      <c r="B29" s="476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5:Q65536 I25:I65536 Q3 I3 I5 Q5">
    <cfRule type="cellIs" priority="3" dxfId="91" operator="lessThan" stopIfTrue="1">
      <formula>0</formula>
    </cfRule>
  </conditionalFormatting>
  <conditionalFormatting sqref="Q8:Q24 I8:I2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H13" sqref="H13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8.1406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98" t="s">
        <v>27</v>
      </c>
      <c r="O1" s="599"/>
      <c r="P1" s="599"/>
      <c r="Q1" s="600"/>
    </row>
    <row r="2" ht="7.5" customHeight="1" thickBot="1"/>
    <row r="3" spans="1:17" ht="24" customHeight="1">
      <c r="A3" s="584" t="s">
        <v>40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6"/>
    </row>
    <row r="4" spans="1:17" ht="16.5" customHeight="1" thickBot="1">
      <c r="A4" s="587" t="s">
        <v>37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9"/>
    </row>
    <row r="5" spans="1:17" ht="15" thickBot="1">
      <c r="A5" s="601" t="s">
        <v>36</v>
      </c>
      <c r="B5" s="579" t="s">
        <v>35</v>
      </c>
      <c r="C5" s="580"/>
      <c r="D5" s="580"/>
      <c r="E5" s="580"/>
      <c r="F5" s="581"/>
      <c r="G5" s="581"/>
      <c r="H5" s="581"/>
      <c r="I5" s="582"/>
      <c r="J5" s="580" t="s">
        <v>34</v>
      </c>
      <c r="K5" s="580"/>
      <c r="L5" s="580"/>
      <c r="M5" s="580"/>
      <c r="N5" s="580"/>
      <c r="O5" s="580"/>
      <c r="P5" s="580"/>
      <c r="Q5" s="583"/>
    </row>
    <row r="6" spans="1:17" s="115" customFormat="1" ht="25.5" customHeight="1" thickBot="1">
      <c r="A6" s="602"/>
      <c r="B6" s="595" t="s">
        <v>145</v>
      </c>
      <c r="C6" s="596"/>
      <c r="D6" s="597"/>
      <c r="E6" s="571" t="s">
        <v>33</v>
      </c>
      <c r="F6" s="595" t="s">
        <v>146</v>
      </c>
      <c r="G6" s="596"/>
      <c r="H6" s="597"/>
      <c r="I6" s="569" t="s">
        <v>32</v>
      </c>
      <c r="J6" s="595" t="s">
        <v>147</v>
      </c>
      <c r="K6" s="596"/>
      <c r="L6" s="597"/>
      <c r="M6" s="571" t="s">
        <v>33</v>
      </c>
      <c r="N6" s="595" t="s">
        <v>148</v>
      </c>
      <c r="O6" s="596"/>
      <c r="P6" s="597"/>
      <c r="Q6" s="571" t="s">
        <v>32</v>
      </c>
    </row>
    <row r="7" spans="1:17" s="110" customFormat="1" ht="26.25" thickBot="1">
      <c r="A7" s="603"/>
      <c r="B7" s="114" t="s">
        <v>21</v>
      </c>
      <c r="C7" s="111" t="s">
        <v>20</v>
      </c>
      <c r="D7" s="111" t="s">
        <v>16</v>
      </c>
      <c r="E7" s="572"/>
      <c r="F7" s="114" t="s">
        <v>21</v>
      </c>
      <c r="G7" s="112" t="s">
        <v>20</v>
      </c>
      <c r="H7" s="111" t="s">
        <v>16</v>
      </c>
      <c r="I7" s="570"/>
      <c r="J7" s="114" t="s">
        <v>21</v>
      </c>
      <c r="K7" s="111" t="s">
        <v>20</v>
      </c>
      <c r="L7" s="112" t="s">
        <v>16</v>
      </c>
      <c r="M7" s="572"/>
      <c r="N7" s="113" t="s">
        <v>21</v>
      </c>
      <c r="O7" s="112" t="s">
        <v>20</v>
      </c>
      <c r="P7" s="111" t="s">
        <v>16</v>
      </c>
      <c r="Q7" s="572"/>
    </row>
    <row r="8" spans="1:17" s="117" customFormat="1" ht="17.25" customHeight="1" thickBot="1">
      <c r="A8" s="122" t="s">
        <v>23</v>
      </c>
      <c r="B8" s="120">
        <f>SUM(B9:B22)</f>
        <v>12806.842000000002</v>
      </c>
      <c r="C8" s="119">
        <f>SUM(C9:C22)</f>
        <v>2096.535</v>
      </c>
      <c r="D8" s="119">
        <f>C8+B8</f>
        <v>14903.377000000002</v>
      </c>
      <c r="E8" s="121">
        <f>(D8/$D$8)</f>
        <v>1</v>
      </c>
      <c r="F8" s="120">
        <f>SUM(F9:F22)</f>
        <v>13973.524999999998</v>
      </c>
      <c r="G8" s="119">
        <f>SUM(G9:G22)</f>
        <v>1109.3569999999997</v>
      </c>
      <c r="H8" s="119">
        <f>G8+F8</f>
        <v>15082.881999999998</v>
      </c>
      <c r="I8" s="118">
        <f>(D8/H8-1)*100</f>
        <v>-1.1901240094565169</v>
      </c>
      <c r="J8" s="120">
        <f>SUM(J9:J22)</f>
        <v>36076.59899999998</v>
      </c>
      <c r="K8" s="119">
        <f>SUM(K9:K22)</f>
        <v>6095.063999999999</v>
      </c>
      <c r="L8" s="119">
        <f>K8+J8</f>
        <v>42171.66299999998</v>
      </c>
      <c r="M8" s="121">
        <f>(L8/$L$8)</f>
        <v>1</v>
      </c>
      <c r="N8" s="120">
        <f>SUM(N9:N22)</f>
        <v>36987.142</v>
      </c>
      <c r="O8" s="119">
        <f>SUM(O9:O22)</f>
        <v>2970.929600000001</v>
      </c>
      <c r="P8" s="119">
        <f>O8+N8</f>
        <v>39958.0716</v>
      </c>
      <c r="Q8" s="118">
        <f aca="true" t="shared" si="0" ref="Q8:Q22">(L8/P8-1)*100</f>
        <v>5.539785358410487</v>
      </c>
    </row>
    <row r="9" spans="1:17" s="91" customFormat="1" ht="17.25" customHeight="1" thickTop="1">
      <c r="A9" s="102" t="s">
        <v>149</v>
      </c>
      <c r="B9" s="99">
        <v>5891.225000000002</v>
      </c>
      <c r="C9" s="98">
        <v>228.33500000000004</v>
      </c>
      <c r="D9" s="98">
        <f>C9+B9</f>
        <v>6119.560000000002</v>
      </c>
      <c r="E9" s="100">
        <f>(D9/$D$8)</f>
        <v>0.41061566113505693</v>
      </c>
      <c r="F9" s="99">
        <v>5816.837000000001</v>
      </c>
      <c r="G9" s="98">
        <v>150.34099999999998</v>
      </c>
      <c r="H9" s="98">
        <f>G9+F9</f>
        <v>5967.178000000002</v>
      </c>
      <c r="I9" s="101">
        <f>(D9/H9-1)*100</f>
        <v>2.5536694229667756</v>
      </c>
      <c r="J9" s="99">
        <v>16727.098999999984</v>
      </c>
      <c r="K9" s="98">
        <v>919.8839999999999</v>
      </c>
      <c r="L9" s="98">
        <f>K9+J9</f>
        <v>17646.982999999982</v>
      </c>
      <c r="M9" s="100">
        <f>(L9/$L$8)</f>
        <v>0.41845594279741805</v>
      </c>
      <c r="N9" s="99">
        <v>14965.073999999995</v>
      </c>
      <c r="O9" s="98">
        <v>510.8960000000001</v>
      </c>
      <c r="P9" s="98">
        <f>O9+N9</f>
        <v>15475.969999999996</v>
      </c>
      <c r="Q9" s="97">
        <f t="shared" si="0"/>
        <v>14.028283849089828</v>
      </c>
    </row>
    <row r="10" spans="1:17" s="91" customFormat="1" ht="17.25" customHeight="1">
      <c r="A10" s="102" t="s">
        <v>165</v>
      </c>
      <c r="B10" s="99">
        <v>2438.226</v>
      </c>
      <c r="C10" s="98">
        <v>0</v>
      </c>
      <c r="D10" s="98">
        <f>C10+B10</f>
        <v>2438.226</v>
      </c>
      <c r="E10" s="100">
        <f>(D10/$D$8)</f>
        <v>0.16360224934254833</v>
      </c>
      <c r="F10" s="99">
        <v>2572.551</v>
      </c>
      <c r="G10" s="98"/>
      <c r="H10" s="98">
        <f>G10+F10</f>
        <v>2572.551</v>
      </c>
      <c r="I10" s="101">
        <f>(D10/H10-1)*100</f>
        <v>-5.221470827983577</v>
      </c>
      <c r="J10" s="99">
        <v>7217.641999999999</v>
      </c>
      <c r="K10" s="98"/>
      <c r="L10" s="98">
        <f>K10+J10</f>
        <v>7217.641999999999</v>
      </c>
      <c r="M10" s="100">
        <f>(L10/$L$8)</f>
        <v>0.17114909601738976</v>
      </c>
      <c r="N10" s="99">
        <v>7503.169</v>
      </c>
      <c r="O10" s="98"/>
      <c r="P10" s="98">
        <f>O10+N10</f>
        <v>7503.169</v>
      </c>
      <c r="Q10" s="97">
        <f t="shared" si="0"/>
        <v>-3.805418750397349</v>
      </c>
    </row>
    <row r="11" spans="1:17" s="91" customFormat="1" ht="17.25" customHeight="1">
      <c r="A11" s="102" t="s">
        <v>166</v>
      </c>
      <c r="B11" s="99">
        <v>1833.6699999999998</v>
      </c>
      <c r="C11" s="98">
        <v>0</v>
      </c>
      <c r="D11" s="98">
        <f>C11+B11</f>
        <v>1833.6699999999998</v>
      </c>
      <c r="E11" s="100">
        <f>(D11/$D$8)</f>
        <v>0.12303721498825397</v>
      </c>
      <c r="F11" s="99">
        <v>1220.1379999999997</v>
      </c>
      <c r="G11" s="98"/>
      <c r="H11" s="98">
        <f>G11+F11</f>
        <v>1220.1379999999997</v>
      </c>
      <c r="I11" s="101">
        <f>(D11/H11-1)*100</f>
        <v>50.28382035474679</v>
      </c>
      <c r="J11" s="99">
        <v>3827.064999999999</v>
      </c>
      <c r="K11" s="98"/>
      <c r="L11" s="98">
        <f>K11+J11</f>
        <v>3827.064999999999</v>
      </c>
      <c r="M11" s="100">
        <f>(L11/$L$8)</f>
        <v>0.09074968184204643</v>
      </c>
      <c r="N11" s="99">
        <v>2735.6059999999998</v>
      </c>
      <c r="O11" s="98"/>
      <c r="P11" s="98">
        <f>O11+N11</f>
        <v>2735.6059999999998</v>
      </c>
      <c r="Q11" s="97">
        <f t="shared" si="0"/>
        <v>39.89825289168103</v>
      </c>
    </row>
    <row r="12" spans="1:17" s="91" customFormat="1" ht="17.25" customHeight="1">
      <c r="A12" s="102" t="s">
        <v>150</v>
      </c>
      <c r="B12" s="99">
        <v>1489.286</v>
      </c>
      <c r="C12" s="98">
        <v>25.863000000000003</v>
      </c>
      <c r="D12" s="98">
        <f aca="true" t="shared" si="1" ref="D12:D19">C12+B12</f>
        <v>1515.1490000000001</v>
      </c>
      <c r="E12" s="100">
        <f aca="true" t="shared" si="2" ref="E12:E19">(D12/$D$8)</f>
        <v>0.10166481059963792</v>
      </c>
      <c r="F12" s="99">
        <v>1951.121</v>
      </c>
      <c r="G12" s="98">
        <v>62.394999999999996</v>
      </c>
      <c r="H12" s="98">
        <f aca="true" t="shared" si="3" ref="H12:H19">G12+F12</f>
        <v>2013.516</v>
      </c>
      <c r="I12" s="101">
        <f aca="true" t="shared" si="4" ref="I12:I19">(D12/H12-1)*100</f>
        <v>-24.751082186583073</v>
      </c>
      <c r="J12" s="99">
        <v>4305.679999999998</v>
      </c>
      <c r="K12" s="98">
        <v>70.706</v>
      </c>
      <c r="L12" s="98">
        <f aca="true" t="shared" si="5" ref="L12:L19">K12+J12</f>
        <v>4376.385999999998</v>
      </c>
      <c r="M12" s="100">
        <f aca="true" t="shared" si="6" ref="M12:M19">(L12/$L$8)</f>
        <v>0.10377551390373199</v>
      </c>
      <c r="N12" s="99">
        <v>5475.445000000003</v>
      </c>
      <c r="O12" s="98">
        <v>87.499</v>
      </c>
      <c r="P12" s="98">
        <f aca="true" t="shared" si="7" ref="P12:P19">O12+N12</f>
        <v>5562.944000000003</v>
      </c>
      <c r="Q12" s="97">
        <f aca="true" t="shared" si="8" ref="Q12:Q19">(L12/P12-1)*100</f>
        <v>-21.329677235650845</v>
      </c>
    </row>
    <row r="13" spans="1:17" s="91" customFormat="1" ht="17.25" customHeight="1">
      <c r="A13" s="102" t="s">
        <v>167</v>
      </c>
      <c r="B13" s="99">
        <v>0</v>
      </c>
      <c r="C13" s="98">
        <v>1343.6589999999999</v>
      </c>
      <c r="D13" s="98">
        <f t="shared" si="1"/>
        <v>1343.6589999999999</v>
      </c>
      <c r="E13" s="100">
        <f t="shared" si="2"/>
        <v>0.09015802257434671</v>
      </c>
      <c r="F13" s="99"/>
      <c r="G13" s="98">
        <v>78.735</v>
      </c>
      <c r="H13" s="98">
        <f t="shared" si="3"/>
        <v>78.735</v>
      </c>
      <c r="I13" s="101">
        <f t="shared" si="4"/>
        <v>1606.5587095954784</v>
      </c>
      <c r="J13" s="99"/>
      <c r="K13" s="98">
        <v>3169.185</v>
      </c>
      <c r="L13" s="98">
        <f t="shared" si="5"/>
        <v>3169.185</v>
      </c>
      <c r="M13" s="100">
        <f t="shared" si="6"/>
        <v>0.07514963306047479</v>
      </c>
      <c r="N13" s="99"/>
      <c r="O13" s="98">
        <v>336.059</v>
      </c>
      <c r="P13" s="98">
        <f t="shared" si="7"/>
        <v>336.059</v>
      </c>
      <c r="Q13" s="97">
        <f t="shared" si="8"/>
        <v>843.044227352935</v>
      </c>
    </row>
    <row r="14" spans="1:17" s="91" customFormat="1" ht="17.25" customHeight="1">
      <c r="A14" s="102" t="s">
        <v>168</v>
      </c>
      <c r="B14" s="99">
        <v>282.948</v>
      </c>
      <c r="C14" s="98">
        <v>0</v>
      </c>
      <c r="D14" s="98">
        <f t="shared" si="1"/>
        <v>282.948</v>
      </c>
      <c r="E14" s="100">
        <f t="shared" si="2"/>
        <v>0.018985495703423456</v>
      </c>
      <c r="F14" s="99">
        <v>380.54200000000003</v>
      </c>
      <c r="G14" s="98"/>
      <c r="H14" s="98">
        <f t="shared" si="3"/>
        <v>380.54200000000003</v>
      </c>
      <c r="I14" s="101">
        <f t="shared" si="4"/>
        <v>-25.646052209742955</v>
      </c>
      <c r="J14" s="99">
        <v>623.193</v>
      </c>
      <c r="K14" s="98"/>
      <c r="L14" s="98">
        <f t="shared" si="5"/>
        <v>623.193</v>
      </c>
      <c r="M14" s="100">
        <f t="shared" si="6"/>
        <v>0.014777529641171615</v>
      </c>
      <c r="N14" s="99">
        <v>878.0610000000001</v>
      </c>
      <c r="O14" s="98"/>
      <c r="P14" s="98">
        <f t="shared" si="7"/>
        <v>878.0610000000001</v>
      </c>
      <c r="Q14" s="97">
        <f t="shared" si="8"/>
        <v>-29.02622938497441</v>
      </c>
    </row>
    <row r="15" spans="1:17" s="91" customFormat="1" ht="17.25" customHeight="1">
      <c r="A15" s="102" t="s">
        <v>169</v>
      </c>
      <c r="B15" s="99">
        <v>261.90000000000003</v>
      </c>
      <c r="C15" s="98">
        <v>0</v>
      </c>
      <c r="D15" s="98">
        <f t="shared" si="1"/>
        <v>261.90000000000003</v>
      </c>
      <c r="E15" s="100">
        <f t="shared" si="2"/>
        <v>0.01757319834289906</v>
      </c>
      <c r="F15" s="99">
        <v>237.29999999999998</v>
      </c>
      <c r="G15" s="98"/>
      <c r="H15" s="98">
        <f t="shared" si="3"/>
        <v>237.29999999999998</v>
      </c>
      <c r="I15" s="101">
        <f t="shared" si="4"/>
        <v>10.36662452591659</v>
      </c>
      <c r="J15" s="99">
        <v>613.3</v>
      </c>
      <c r="K15" s="98"/>
      <c r="L15" s="98">
        <f t="shared" si="5"/>
        <v>613.3</v>
      </c>
      <c r="M15" s="100">
        <f t="shared" si="6"/>
        <v>0.014542940836836344</v>
      </c>
      <c r="N15" s="99">
        <v>788</v>
      </c>
      <c r="O15" s="98"/>
      <c r="P15" s="98">
        <f t="shared" si="7"/>
        <v>788</v>
      </c>
      <c r="Q15" s="97">
        <f t="shared" si="8"/>
        <v>-22.170050761421322</v>
      </c>
    </row>
    <row r="16" spans="1:17" s="91" customFormat="1" ht="17.25" customHeight="1">
      <c r="A16" s="102" t="s">
        <v>159</v>
      </c>
      <c r="B16" s="99">
        <v>260.0800000000001</v>
      </c>
      <c r="C16" s="98">
        <v>0</v>
      </c>
      <c r="D16" s="98">
        <f t="shared" si="1"/>
        <v>260.0800000000001</v>
      </c>
      <c r="E16" s="100">
        <f t="shared" si="2"/>
        <v>0.017451078369687626</v>
      </c>
      <c r="F16" s="99">
        <v>326.2899999999999</v>
      </c>
      <c r="G16" s="98"/>
      <c r="H16" s="98">
        <f t="shared" si="3"/>
        <v>326.2899999999999</v>
      </c>
      <c r="I16" s="101">
        <f t="shared" si="4"/>
        <v>-20.29176499433014</v>
      </c>
      <c r="J16" s="99">
        <v>775.0999999999999</v>
      </c>
      <c r="K16" s="98"/>
      <c r="L16" s="98">
        <f t="shared" si="5"/>
        <v>775.0999999999999</v>
      </c>
      <c r="M16" s="100">
        <f t="shared" si="6"/>
        <v>0.018379640376050627</v>
      </c>
      <c r="N16" s="99">
        <v>942.5350000000002</v>
      </c>
      <c r="O16" s="98"/>
      <c r="P16" s="98">
        <f t="shared" si="7"/>
        <v>942.5350000000002</v>
      </c>
      <c r="Q16" s="97">
        <f t="shared" si="8"/>
        <v>-17.764327054167772</v>
      </c>
    </row>
    <row r="17" spans="1:17" s="91" customFormat="1" ht="17.25" customHeight="1">
      <c r="A17" s="102" t="s">
        <v>154</v>
      </c>
      <c r="B17" s="99">
        <v>155.25800000000004</v>
      </c>
      <c r="C17" s="98">
        <v>0</v>
      </c>
      <c r="D17" s="98">
        <f t="shared" si="1"/>
        <v>155.25800000000004</v>
      </c>
      <c r="E17" s="100">
        <f t="shared" si="2"/>
        <v>0.010417638901572443</v>
      </c>
      <c r="F17" s="99">
        <v>100.42099999999999</v>
      </c>
      <c r="G17" s="98"/>
      <c r="H17" s="98">
        <f t="shared" si="3"/>
        <v>100.42099999999999</v>
      </c>
      <c r="I17" s="101">
        <f t="shared" si="4"/>
        <v>54.60710409177367</v>
      </c>
      <c r="J17" s="99">
        <v>459.61999999999983</v>
      </c>
      <c r="K17" s="98"/>
      <c r="L17" s="98">
        <f t="shared" si="5"/>
        <v>459.61999999999983</v>
      </c>
      <c r="M17" s="100">
        <f t="shared" si="6"/>
        <v>0.010898787652742081</v>
      </c>
      <c r="N17" s="99">
        <v>245.97400000000002</v>
      </c>
      <c r="O17" s="98"/>
      <c r="P17" s="98">
        <f t="shared" si="7"/>
        <v>245.97400000000002</v>
      </c>
      <c r="Q17" s="97">
        <f t="shared" si="8"/>
        <v>86.8571475033946</v>
      </c>
    </row>
    <row r="18" spans="1:17" s="91" customFormat="1" ht="17.25" customHeight="1">
      <c r="A18" s="462" t="s">
        <v>170</v>
      </c>
      <c r="B18" s="463">
        <v>0</v>
      </c>
      <c r="C18" s="464">
        <v>76.059</v>
      </c>
      <c r="D18" s="464">
        <f t="shared" si="1"/>
        <v>76.059</v>
      </c>
      <c r="E18" s="465">
        <f t="shared" si="2"/>
        <v>0.005103474199169757</v>
      </c>
      <c r="F18" s="463"/>
      <c r="G18" s="464">
        <v>86.24100000000001</v>
      </c>
      <c r="H18" s="464">
        <f t="shared" si="3"/>
        <v>86.24100000000001</v>
      </c>
      <c r="I18" s="466">
        <f t="shared" si="4"/>
        <v>-11.80644936862979</v>
      </c>
      <c r="J18" s="463"/>
      <c r="K18" s="464">
        <v>201.67600000000007</v>
      </c>
      <c r="L18" s="464">
        <f t="shared" si="5"/>
        <v>201.67600000000007</v>
      </c>
      <c r="M18" s="465">
        <f t="shared" si="6"/>
        <v>0.004782263388569717</v>
      </c>
      <c r="N18" s="463"/>
      <c r="O18" s="464">
        <v>296.65999999999985</v>
      </c>
      <c r="P18" s="464">
        <f t="shared" si="7"/>
        <v>296.65999999999985</v>
      </c>
      <c r="Q18" s="467">
        <f t="shared" si="8"/>
        <v>-32.01779815276742</v>
      </c>
    </row>
    <row r="19" spans="1:17" s="91" customFormat="1" ht="17.25" customHeight="1">
      <c r="A19" s="102" t="s">
        <v>155</v>
      </c>
      <c r="B19" s="99">
        <v>74.684</v>
      </c>
      <c r="C19" s="98">
        <v>0</v>
      </c>
      <c r="D19" s="98">
        <f t="shared" si="1"/>
        <v>74.684</v>
      </c>
      <c r="E19" s="100">
        <f t="shared" si="2"/>
        <v>0.005011213230397378</v>
      </c>
      <c r="F19" s="99">
        <v>88.69300000000001</v>
      </c>
      <c r="G19" s="98"/>
      <c r="H19" s="98">
        <f t="shared" si="3"/>
        <v>88.69300000000001</v>
      </c>
      <c r="I19" s="101">
        <f t="shared" si="4"/>
        <v>-15.794933083783402</v>
      </c>
      <c r="J19" s="99">
        <v>194.85900000000007</v>
      </c>
      <c r="K19" s="98"/>
      <c r="L19" s="98">
        <f t="shared" si="5"/>
        <v>194.85900000000007</v>
      </c>
      <c r="M19" s="100">
        <f t="shared" si="6"/>
        <v>0.0046206145581690755</v>
      </c>
      <c r="N19" s="99">
        <v>149.78</v>
      </c>
      <c r="O19" s="98"/>
      <c r="P19" s="98">
        <f t="shared" si="7"/>
        <v>149.78</v>
      </c>
      <c r="Q19" s="97">
        <f t="shared" si="8"/>
        <v>30.096808652690665</v>
      </c>
    </row>
    <row r="20" spans="1:17" s="91" customFormat="1" ht="17.25" customHeight="1">
      <c r="A20" s="102" t="s">
        <v>158</v>
      </c>
      <c r="B20" s="99">
        <v>0</v>
      </c>
      <c r="C20" s="98">
        <v>64.67600000000002</v>
      </c>
      <c r="D20" s="98">
        <f>C20+B20</f>
        <v>64.67600000000002</v>
      </c>
      <c r="E20" s="100">
        <f>(D20/$D$8)</f>
        <v>0.004339687575507216</v>
      </c>
      <c r="F20" s="99"/>
      <c r="G20" s="98">
        <v>104.20000000000003</v>
      </c>
      <c r="H20" s="98">
        <f>G20+F20</f>
        <v>104.20000000000003</v>
      </c>
      <c r="I20" s="101" t="s">
        <v>46</v>
      </c>
      <c r="J20" s="99"/>
      <c r="K20" s="98">
        <v>237.00199999999984</v>
      </c>
      <c r="L20" s="98">
        <f>K20+J20</f>
        <v>237.00199999999984</v>
      </c>
      <c r="M20" s="100">
        <f>(L20/$L$8)</f>
        <v>0.00561993488376306</v>
      </c>
      <c r="N20" s="99"/>
      <c r="O20" s="98">
        <v>408.98099999999994</v>
      </c>
      <c r="P20" s="98">
        <f>O20+N20</f>
        <v>408.98099999999994</v>
      </c>
      <c r="Q20" s="97">
        <f t="shared" si="0"/>
        <v>-42.05060870798402</v>
      </c>
    </row>
    <row r="21" spans="1:17" s="91" customFormat="1" ht="17.25" customHeight="1">
      <c r="A21" s="102" t="s">
        <v>152</v>
      </c>
      <c r="B21" s="99">
        <v>64.388</v>
      </c>
      <c r="C21" s="98">
        <v>0</v>
      </c>
      <c r="D21" s="98">
        <f>C21+B21</f>
        <v>64.388</v>
      </c>
      <c r="E21" s="100">
        <f>(D21/$D$8)</f>
        <v>0.004320363096229801</v>
      </c>
      <c r="F21" s="99">
        <v>219.45100000000002</v>
      </c>
      <c r="G21" s="98">
        <v>1.7919999999999998</v>
      </c>
      <c r="H21" s="98">
        <f>G21+F21</f>
        <v>221.24300000000002</v>
      </c>
      <c r="I21" s="101">
        <f>(D21/H21-1)*100</f>
        <v>-70.89715832817309</v>
      </c>
      <c r="J21" s="99">
        <v>191.42699999999996</v>
      </c>
      <c r="K21" s="98"/>
      <c r="L21" s="98">
        <f>K21+J21</f>
        <v>191.42699999999996</v>
      </c>
      <c r="M21" s="100">
        <f>(L21/$L$8)</f>
        <v>0.004539232896743959</v>
      </c>
      <c r="N21" s="99">
        <v>587.3929999999996</v>
      </c>
      <c r="O21" s="98">
        <v>5.747000000000001</v>
      </c>
      <c r="P21" s="98">
        <f>O21+N21</f>
        <v>593.1399999999995</v>
      </c>
      <c r="Q21" s="97">
        <f t="shared" si="0"/>
        <v>-67.72650638972247</v>
      </c>
    </row>
    <row r="22" spans="1:17" s="91" customFormat="1" ht="17.25" customHeight="1" thickBot="1">
      <c r="A22" s="96" t="s">
        <v>164</v>
      </c>
      <c r="B22" s="93">
        <v>55.17700000000001</v>
      </c>
      <c r="C22" s="92">
        <v>357.943</v>
      </c>
      <c r="D22" s="92">
        <f>C22+B22</f>
        <v>413.12</v>
      </c>
      <c r="E22" s="94">
        <f>(D22/$D$8)</f>
        <v>0.027719891941269413</v>
      </c>
      <c r="F22" s="93">
        <v>1060.181</v>
      </c>
      <c r="G22" s="92">
        <v>625.6529999999998</v>
      </c>
      <c r="H22" s="92">
        <f>G22+F22</f>
        <v>1685.8339999999998</v>
      </c>
      <c r="I22" s="95">
        <f>(D22/H22-1)*100</f>
        <v>-75.49462165314023</v>
      </c>
      <c r="J22" s="93">
        <v>1141.614</v>
      </c>
      <c r="K22" s="92">
        <v>1496.611</v>
      </c>
      <c r="L22" s="92">
        <f>K22+J22</f>
        <v>2638.2250000000004</v>
      </c>
      <c r="M22" s="94">
        <f>(L22/$L$8)</f>
        <v>0.0625591881448925</v>
      </c>
      <c r="N22" s="93">
        <v>2716.1050000000005</v>
      </c>
      <c r="O22" s="92">
        <v>1325.0876000000007</v>
      </c>
      <c r="P22" s="92">
        <f>O22+N22</f>
        <v>4041.192600000001</v>
      </c>
      <c r="Q22" s="420">
        <f t="shared" si="0"/>
        <v>-34.716672499103375</v>
      </c>
    </row>
    <row r="23" s="90" customFormat="1" ht="6.75" customHeight="1">
      <c r="A23" s="116"/>
    </row>
    <row r="24" ht="14.25">
      <c r="A24" s="116" t="s">
        <v>39</v>
      </c>
    </row>
    <row r="25" ht="14.25">
      <c r="A25" s="88" t="s">
        <v>28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1" operator="lessThan" stopIfTrue="1">
      <formula>0</formula>
    </cfRule>
  </conditionalFormatting>
  <conditionalFormatting sqref="I8:I22 Q8:Q22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A5" sqref="A5:A8"/>
    </sheetView>
  </sheetViews>
  <sheetFormatPr defaultColWidth="8.00390625" defaultRowHeight="15"/>
  <cols>
    <col min="1" max="1" width="29.851562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20" t="s">
        <v>44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2"/>
    </row>
    <row r="4" spans="1:25" ht="21" customHeight="1" thickBot="1">
      <c r="A4" s="632" t="s">
        <v>43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4"/>
    </row>
    <row r="5" spans="1:25" s="169" customFormat="1" ht="19.5" customHeight="1" thickBot="1" thickTop="1">
      <c r="A5" s="623" t="s">
        <v>42</v>
      </c>
      <c r="B5" s="609" t="s">
        <v>35</v>
      </c>
      <c r="C5" s="610"/>
      <c r="D5" s="610"/>
      <c r="E5" s="610"/>
      <c r="F5" s="610"/>
      <c r="G5" s="610"/>
      <c r="H5" s="610"/>
      <c r="I5" s="610"/>
      <c r="J5" s="611"/>
      <c r="K5" s="611"/>
      <c r="L5" s="611"/>
      <c r="M5" s="612"/>
      <c r="N5" s="613" t="s">
        <v>34</v>
      </c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2"/>
    </row>
    <row r="6" spans="1:25" s="168" customFormat="1" ht="26.25" customHeight="1" thickBot="1">
      <c r="A6" s="624"/>
      <c r="B6" s="616" t="s">
        <v>145</v>
      </c>
      <c r="C6" s="605"/>
      <c r="D6" s="605"/>
      <c r="E6" s="605"/>
      <c r="F6" s="617"/>
      <c r="G6" s="606" t="s">
        <v>33</v>
      </c>
      <c r="H6" s="616" t="s">
        <v>146</v>
      </c>
      <c r="I6" s="605"/>
      <c r="J6" s="605"/>
      <c r="K6" s="605"/>
      <c r="L6" s="617"/>
      <c r="M6" s="606" t="s">
        <v>32</v>
      </c>
      <c r="N6" s="604" t="s">
        <v>147</v>
      </c>
      <c r="O6" s="605"/>
      <c r="P6" s="605"/>
      <c r="Q6" s="605"/>
      <c r="R6" s="605"/>
      <c r="S6" s="606" t="s">
        <v>33</v>
      </c>
      <c r="T6" s="604" t="s">
        <v>148</v>
      </c>
      <c r="U6" s="605"/>
      <c r="V6" s="605"/>
      <c r="W6" s="605"/>
      <c r="X6" s="605"/>
      <c r="Y6" s="606" t="s">
        <v>32</v>
      </c>
    </row>
    <row r="7" spans="1:25" s="163" customFormat="1" ht="26.25" customHeight="1">
      <c r="A7" s="625"/>
      <c r="B7" s="629" t="s">
        <v>21</v>
      </c>
      <c r="C7" s="630"/>
      <c r="D7" s="627" t="s">
        <v>20</v>
      </c>
      <c r="E7" s="628"/>
      <c r="F7" s="614" t="s">
        <v>16</v>
      </c>
      <c r="G7" s="607"/>
      <c r="H7" s="629" t="s">
        <v>21</v>
      </c>
      <c r="I7" s="630"/>
      <c r="J7" s="627" t="s">
        <v>20</v>
      </c>
      <c r="K7" s="628"/>
      <c r="L7" s="614" t="s">
        <v>16</v>
      </c>
      <c r="M7" s="607"/>
      <c r="N7" s="630" t="s">
        <v>21</v>
      </c>
      <c r="O7" s="630"/>
      <c r="P7" s="635" t="s">
        <v>20</v>
      </c>
      <c r="Q7" s="630"/>
      <c r="R7" s="614" t="s">
        <v>16</v>
      </c>
      <c r="S7" s="607"/>
      <c r="T7" s="636" t="s">
        <v>21</v>
      </c>
      <c r="U7" s="628"/>
      <c r="V7" s="627" t="s">
        <v>20</v>
      </c>
      <c r="W7" s="631"/>
      <c r="X7" s="614" t="s">
        <v>16</v>
      </c>
      <c r="Y7" s="607"/>
    </row>
    <row r="8" spans="1:25" s="163" customFormat="1" ht="31.5" thickBot="1">
      <c r="A8" s="626"/>
      <c r="B8" s="166" t="s">
        <v>18</v>
      </c>
      <c r="C8" s="164" t="s">
        <v>17</v>
      </c>
      <c r="D8" s="165" t="s">
        <v>18</v>
      </c>
      <c r="E8" s="164" t="s">
        <v>17</v>
      </c>
      <c r="F8" s="615"/>
      <c r="G8" s="608"/>
      <c r="H8" s="166" t="s">
        <v>18</v>
      </c>
      <c r="I8" s="164" t="s">
        <v>17</v>
      </c>
      <c r="J8" s="165" t="s">
        <v>18</v>
      </c>
      <c r="K8" s="164" t="s">
        <v>17</v>
      </c>
      <c r="L8" s="615"/>
      <c r="M8" s="608"/>
      <c r="N8" s="167" t="s">
        <v>18</v>
      </c>
      <c r="O8" s="164" t="s">
        <v>17</v>
      </c>
      <c r="P8" s="165" t="s">
        <v>18</v>
      </c>
      <c r="Q8" s="164" t="s">
        <v>17</v>
      </c>
      <c r="R8" s="615"/>
      <c r="S8" s="608"/>
      <c r="T8" s="166" t="s">
        <v>18</v>
      </c>
      <c r="U8" s="164" t="s">
        <v>17</v>
      </c>
      <c r="V8" s="165" t="s">
        <v>18</v>
      </c>
      <c r="W8" s="164" t="s">
        <v>17</v>
      </c>
      <c r="X8" s="615"/>
      <c r="Y8" s="608"/>
    </row>
    <row r="9" spans="1:25" s="152" customFormat="1" ht="18" customHeight="1" thickBot="1" thickTop="1">
      <c r="A9" s="162" t="s">
        <v>23</v>
      </c>
      <c r="B9" s="161">
        <f>SUM(B10:B47)</f>
        <v>489132</v>
      </c>
      <c r="C9" s="155">
        <f>SUM(C10:C47)</f>
        <v>452820</v>
      </c>
      <c r="D9" s="156">
        <f>SUM(D10:D47)</f>
        <v>3672</v>
      </c>
      <c r="E9" s="155">
        <f>SUM(E10:E47)</f>
        <v>2087</v>
      </c>
      <c r="F9" s="154">
        <f aca="true" t="shared" si="0" ref="F9:F14">SUM(B9:E9)</f>
        <v>947711</v>
      </c>
      <c r="G9" s="158">
        <f aca="true" t="shared" si="1" ref="G9:G47">F9/$F$9</f>
        <v>1</v>
      </c>
      <c r="H9" s="157">
        <f>SUM(H10:H47)</f>
        <v>440033</v>
      </c>
      <c r="I9" s="155">
        <f>SUM(I10:I47)</f>
        <v>383349</v>
      </c>
      <c r="J9" s="156">
        <f>SUM(J10:J47)</f>
        <v>3673</v>
      </c>
      <c r="K9" s="155">
        <f>SUM(K10:K47)</f>
        <v>3547</v>
      </c>
      <c r="L9" s="154">
        <f aca="true" t="shared" si="2" ref="L9:L14">SUM(H9:K9)</f>
        <v>830602</v>
      </c>
      <c r="M9" s="160">
        <f aca="true" t="shared" si="3" ref="M9:M14">IF(ISERROR(F9/L9-1),"         /0",(F9/L9-1))</f>
        <v>0.14099291838931283</v>
      </c>
      <c r="N9" s="159">
        <f>SUM(N10:N47)</f>
        <v>1463635</v>
      </c>
      <c r="O9" s="155">
        <f>SUM(O10:O47)</f>
        <v>1365729</v>
      </c>
      <c r="P9" s="156">
        <f>SUM(P10:P47)</f>
        <v>13672</v>
      </c>
      <c r="Q9" s="155">
        <f>SUM(Q10:Q47)</f>
        <v>9087</v>
      </c>
      <c r="R9" s="154">
        <f aca="true" t="shared" si="4" ref="R9:R14">SUM(N9:Q9)</f>
        <v>2852123</v>
      </c>
      <c r="S9" s="158">
        <f aca="true" t="shared" si="5" ref="S9:S47">R9/$R$9</f>
        <v>1</v>
      </c>
      <c r="T9" s="157">
        <f>SUM(T10:T47)</f>
        <v>1317215</v>
      </c>
      <c r="U9" s="155">
        <f>SUM(U10:U47)</f>
        <v>1236160</v>
      </c>
      <c r="V9" s="156">
        <f>SUM(V10:V47)</f>
        <v>13276</v>
      </c>
      <c r="W9" s="155">
        <f>SUM(W10:W47)</f>
        <v>13620</v>
      </c>
      <c r="X9" s="154">
        <f aca="true" t="shared" si="6" ref="X9:X14">SUM(T9:W9)</f>
        <v>2580271</v>
      </c>
      <c r="Y9" s="153">
        <f>IF(ISERROR(R9/X9-1),"         /0",(R9/X9-1))</f>
        <v>0.10535792558223545</v>
      </c>
    </row>
    <row r="10" spans="1:25" ht="19.5" customHeight="1" thickTop="1">
      <c r="A10" s="151" t="s">
        <v>149</v>
      </c>
      <c r="B10" s="149">
        <v>144274</v>
      </c>
      <c r="C10" s="145">
        <v>130932</v>
      </c>
      <c r="D10" s="146">
        <v>1026</v>
      </c>
      <c r="E10" s="145">
        <v>942</v>
      </c>
      <c r="F10" s="144">
        <f t="shared" si="0"/>
        <v>277174</v>
      </c>
      <c r="G10" s="148">
        <f t="shared" si="1"/>
        <v>0.29246679631237793</v>
      </c>
      <c r="H10" s="147">
        <v>129546</v>
      </c>
      <c r="I10" s="145">
        <v>114009</v>
      </c>
      <c r="J10" s="146">
        <v>3179</v>
      </c>
      <c r="K10" s="145">
        <v>3379</v>
      </c>
      <c r="L10" s="144">
        <f t="shared" si="2"/>
        <v>250113</v>
      </c>
      <c r="M10" s="150">
        <f t="shared" si="3"/>
        <v>0.10819509581669084</v>
      </c>
      <c r="N10" s="149">
        <v>433373</v>
      </c>
      <c r="O10" s="145">
        <v>401105</v>
      </c>
      <c r="P10" s="146">
        <v>5041</v>
      </c>
      <c r="Q10" s="145">
        <v>5579</v>
      </c>
      <c r="R10" s="144">
        <f t="shared" si="4"/>
        <v>845098</v>
      </c>
      <c r="S10" s="148">
        <f t="shared" si="5"/>
        <v>0.2963048928815482</v>
      </c>
      <c r="T10" s="147">
        <v>382927</v>
      </c>
      <c r="U10" s="145">
        <v>360814</v>
      </c>
      <c r="V10" s="146">
        <v>11935</v>
      </c>
      <c r="W10" s="145">
        <v>12668</v>
      </c>
      <c r="X10" s="144">
        <f t="shared" si="6"/>
        <v>768344</v>
      </c>
      <c r="Y10" s="143">
        <f>IF(ISERROR(R10/X10-1),"         /0",IF(R10/X10&gt;5,"  *  ",(R10/X10-1)))</f>
        <v>0.09989535937028204</v>
      </c>
    </row>
    <row r="11" spans="1:25" ht="19.5" customHeight="1">
      <c r="A11" s="142" t="s">
        <v>154</v>
      </c>
      <c r="B11" s="140">
        <v>63700</v>
      </c>
      <c r="C11" s="136">
        <v>58295</v>
      </c>
      <c r="D11" s="137">
        <v>0</v>
      </c>
      <c r="E11" s="136">
        <v>0</v>
      </c>
      <c r="F11" s="135">
        <f t="shared" si="0"/>
        <v>121995</v>
      </c>
      <c r="G11" s="139">
        <f t="shared" si="1"/>
        <v>0.12872595126573397</v>
      </c>
      <c r="H11" s="138">
        <v>57066</v>
      </c>
      <c r="I11" s="136">
        <v>47199</v>
      </c>
      <c r="J11" s="137"/>
      <c r="K11" s="136"/>
      <c r="L11" s="135">
        <f t="shared" si="2"/>
        <v>104265</v>
      </c>
      <c r="M11" s="141">
        <f t="shared" si="3"/>
        <v>0.1700474751834269</v>
      </c>
      <c r="N11" s="140">
        <v>203187</v>
      </c>
      <c r="O11" s="136">
        <v>184815</v>
      </c>
      <c r="P11" s="137"/>
      <c r="Q11" s="136"/>
      <c r="R11" s="135">
        <f t="shared" si="4"/>
        <v>388002</v>
      </c>
      <c r="S11" s="139">
        <f t="shared" si="5"/>
        <v>0.13603971497722925</v>
      </c>
      <c r="T11" s="138">
        <v>185129</v>
      </c>
      <c r="U11" s="136">
        <v>164422</v>
      </c>
      <c r="V11" s="137"/>
      <c r="W11" s="136"/>
      <c r="X11" s="135">
        <f t="shared" si="6"/>
        <v>349551</v>
      </c>
      <c r="Y11" s="134">
        <f>IF(ISERROR(R11/X11-1),"         /0",IF(R11/X11&gt;5,"  *  ",(R11/X11-1)))</f>
        <v>0.11000111571701976</v>
      </c>
    </row>
    <row r="12" spans="1:25" ht="19.5" customHeight="1">
      <c r="A12" s="142" t="s">
        <v>171</v>
      </c>
      <c r="B12" s="140">
        <v>34838</v>
      </c>
      <c r="C12" s="136">
        <v>36935</v>
      </c>
      <c r="D12" s="137">
        <v>0</v>
      </c>
      <c r="E12" s="136">
        <v>0</v>
      </c>
      <c r="F12" s="135">
        <f t="shared" si="0"/>
        <v>71773</v>
      </c>
      <c r="G12" s="139">
        <f>F12/$F$9</f>
        <v>0.07573300299352861</v>
      </c>
      <c r="H12" s="138">
        <v>34112</v>
      </c>
      <c r="I12" s="136">
        <v>33763</v>
      </c>
      <c r="J12" s="137"/>
      <c r="K12" s="136"/>
      <c r="L12" s="135">
        <f t="shared" si="2"/>
        <v>67875</v>
      </c>
      <c r="M12" s="141">
        <f t="shared" si="3"/>
        <v>0.0574290976058931</v>
      </c>
      <c r="N12" s="140">
        <v>84886</v>
      </c>
      <c r="O12" s="136">
        <v>87431</v>
      </c>
      <c r="P12" s="137"/>
      <c r="Q12" s="136"/>
      <c r="R12" s="135">
        <f t="shared" si="4"/>
        <v>172317</v>
      </c>
      <c r="S12" s="139">
        <f>R12/$R$9</f>
        <v>0.06041709982353496</v>
      </c>
      <c r="T12" s="138">
        <v>98494</v>
      </c>
      <c r="U12" s="136">
        <v>95977</v>
      </c>
      <c r="V12" s="137"/>
      <c r="W12" s="136"/>
      <c r="X12" s="135">
        <f t="shared" si="6"/>
        <v>194471</v>
      </c>
      <c r="Y12" s="134">
        <f>IF(ISERROR(R12/X12-1),"         /0",IF(R12/X12&gt;5,"  *  ",(R12/X12-1)))</f>
        <v>-0.11391929902144793</v>
      </c>
    </row>
    <row r="13" spans="1:25" ht="19.5" customHeight="1">
      <c r="A13" s="142" t="s">
        <v>172</v>
      </c>
      <c r="B13" s="140">
        <v>21594</v>
      </c>
      <c r="C13" s="136">
        <v>20143</v>
      </c>
      <c r="D13" s="137">
        <v>0</v>
      </c>
      <c r="E13" s="136">
        <v>0</v>
      </c>
      <c r="F13" s="135">
        <f t="shared" si="0"/>
        <v>41737</v>
      </c>
      <c r="G13" s="139">
        <f>F13/$F$9</f>
        <v>0.0440397969423168</v>
      </c>
      <c r="H13" s="138">
        <v>20016</v>
      </c>
      <c r="I13" s="136">
        <v>15866</v>
      </c>
      <c r="J13" s="137"/>
      <c r="K13" s="136"/>
      <c r="L13" s="135">
        <f t="shared" si="2"/>
        <v>35882</v>
      </c>
      <c r="M13" s="141">
        <f t="shared" si="3"/>
        <v>0.16317373613510955</v>
      </c>
      <c r="N13" s="140">
        <v>70070</v>
      </c>
      <c r="O13" s="136">
        <v>64411</v>
      </c>
      <c r="P13" s="137"/>
      <c r="Q13" s="136"/>
      <c r="R13" s="135">
        <f t="shared" si="4"/>
        <v>134481</v>
      </c>
      <c r="S13" s="139">
        <f>R13/$R$9</f>
        <v>0.04715119228728915</v>
      </c>
      <c r="T13" s="138">
        <v>61303</v>
      </c>
      <c r="U13" s="136">
        <v>55612</v>
      </c>
      <c r="V13" s="137"/>
      <c r="W13" s="136"/>
      <c r="X13" s="135">
        <f t="shared" si="6"/>
        <v>116915</v>
      </c>
      <c r="Y13" s="134">
        <f>IF(ISERROR(R13/X13-1),"         /0",IF(R13/X13&gt;5,"  *  ",(R13/X13-1)))</f>
        <v>0.15024590514476333</v>
      </c>
    </row>
    <row r="14" spans="1:25" ht="19.5" customHeight="1">
      <c r="A14" s="142" t="s">
        <v>173</v>
      </c>
      <c r="B14" s="140">
        <v>20832</v>
      </c>
      <c r="C14" s="136">
        <v>19344</v>
      </c>
      <c r="D14" s="137">
        <v>0</v>
      </c>
      <c r="E14" s="136">
        <v>0</v>
      </c>
      <c r="F14" s="135">
        <f t="shared" si="0"/>
        <v>40176</v>
      </c>
      <c r="G14" s="139">
        <f>F14/$F$9</f>
        <v>0.04239267033937561</v>
      </c>
      <c r="H14" s="138">
        <v>19723</v>
      </c>
      <c r="I14" s="136">
        <v>17153</v>
      </c>
      <c r="J14" s="137"/>
      <c r="K14" s="136"/>
      <c r="L14" s="135">
        <f t="shared" si="2"/>
        <v>36876</v>
      </c>
      <c r="M14" s="141">
        <f t="shared" si="3"/>
        <v>0.08948909860071597</v>
      </c>
      <c r="N14" s="140">
        <v>61960</v>
      </c>
      <c r="O14" s="136">
        <v>58859</v>
      </c>
      <c r="P14" s="137">
        <v>0</v>
      </c>
      <c r="Q14" s="136"/>
      <c r="R14" s="135">
        <f t="shared" si="4"/>
        <v>120819</v>
      </c>
      <c r="S14" s="139">
        <f>R14/$R$9</f>
        <v>0.042361076292992975</v>
      </c>
      <c r="T14" s="138">
        <v>57889</v>
      </c>
      <c r="U14" s="136">
        <v>55948</v>
      </c>
      <c r="V14" s="137"/>
      <c r="W14" s="136"/>
      <c r="X14" s="135">
        <f t="shared" si="6"/>
        <v>113837</v>
      </c>
      <c r="Y14" s="134">
        <f>IF(ISERROR(R14/X14-1),"         /0",IF(R14/X14&gt;5,"  *  ",(R14/X14-1)))</f>
        <v>0.061333309908026434</v>
      </c>
    </row>
    <row r="15" spans="1:25" ht="19.5" customHeight="1">
      <c r="A15" s="142" t="s">
        <v>174</v>
      </c>
      <c r="B15" s="140">
        <v>18964</v>
      </c>
      <c r="C15" s="136">
        <v>17415</v>
      </c>
      <c r="D15" s="137">
        <v>0</v>
      </c>
      <c r="E15" s="136">
        <v>0</v>
      </c>
      <c r="F15" s="135">
        <f aca="true" t="shared" si="7" ref="F15:F27">SUM(B15:E15)</f>
        <v>36379</v>
      </c>
      <c r="G15" s="139">
        <f aca="true" t="shared" si="8" ref="G15:G27">F15/$F$9</f>
        <v>0.038386174688275224</v>
      </c>
      <c r="H15" s="138">
        <v>17949</v>
      </c>
      <c r="I15" s="136">
        <v>15378</v>
      </c>
      <c r="J15" s="137"/>
      <c r="K15" s="136"/>
      <c r="L15" s="135">
        <f aca="true" t="shared" si="9" ref="L15:L27">SUM(H15:K15)</f>
        <v>33327</v>
      </c>
      <c r="M15" s="141">
        <f aca="true" t="shared" si="10" ref="M15:M27">IF(ISERROR(F15/L15-1),"         /0",(F15/L15-1))</f>
        <v>0.09157739970594414</v>
      </c>
      <c r="N15" s="140">
        <v>62096</v>
      </c>
      <c r="O15" s="136">
        <v>58920</v>
      </c>
      <c r="P15" s="137"/>
      <c r="Q15" s="136"/>
      <c r="R15" s="135">
        <f aca="true" t="shared" si="11" ref="R15:R27">SUM(N15:Q15)</f>
        <v>121016</v>
      </c>
      <c r="S15" s="139">
        <f aca="true" t="shared" si="12" ref="S15:S27">R15/$R$9</f>
        <v>0.04243014764791</v>
      </c>
      <c r="T15" s="138">
        <v>57132</v>
      </c>
      <c r="U15" s="136">
        <v>54728</v>
      </c>
      <c r="V15" s="137"/>
      <c r="W15" s="136"/>
      <c r="X15" s="135">
        <f aca="true" t="shared" si="13" ref="X15:X27">SUM(T15:W15)</f>
        <v>111860</v>
      </c>
      <c r="Y15" s="134">
        <f aca="true" t="shared" si="14" ref="Y15:Y27">IF(ISERROR(R15/X15-1),"         /0",IF(R15/X15&gt;5,"  *  ",(R15/X15-1)))</f>
        <v>0.08185231539424276</v>
      </c>
    </row>
    <row r="16" spans="1:25" ht="19.5" customHeight="1">
      <c r="A16" s="142" t="s">
        <v>150</v>
      </c>
      <c r="B16" s="140">
        <v>17262</v>
      </c>
      <c r="C16" s="136">
        <v>15996</v>
      </c>
      <c r="D16" s="137">
        <v>549</v>
      </c>
      <c r="E16" s="136">
        <v>559</v>
      </c>
      <c r="F16" s="135">
        <f t="shared" si="7"/>
        <v>34366</v>
      </c>
      <c r="G16" s="139">
        <f t="shared" si="8"/>
        <v>0.0362621094405362</v>
      </c>
      <c r="H16" s="138">
        <v>15232</v>
      </c>
      <c r="I16" s="136">
        <v>13275</v>
      </c>
      <c r="J16" s="137">
        <v>172</v>
      </c>
      <c r="K16" s="136">
        <v>0</v>
      </c>
      <c r="L16" s="135">
        <f t="shared" si="9"/>
        <v>28679</v>
      </c>
      <c r="M16" s="141">
        <f t="shared" si="10"/>
        <v>0.19829840649952923</v>
      </c>
      <c r="N16" s="140">
        <v>52183</v>
      </c>
      <c r="O16" s="136">
        <v>49467</v>
      </c>
      <c r="P16" s="137">
        <v>549</v>
      </c>
      <c r="Q16" s="136">
        <v>559</v>
      </c>
      <c r="R16" s="135">
        <f t="shared" si="11"/>
        <v>102758</v>
      </c>
      <c r="S16" s="139">
        <f t="shared" si="12"/>
        <v>0.036028600449559856</v>
      </c>
      <c r="T16" s="138">
        <v>45617</v>
      </c>
      <c r="U16" s="136">
        <v>46978</v>
      </c>
      <c r="V16" s="137">
        <v>517</v>
      </c>
      <c r="W16" s="136">
        <v>515</v>
      </c>
      <c r="X16" s="135">
        <f t="shared" si="13"/>
        <v>93627</v>
      </c>
      <c r="Y16" s="134">
        <f t="shared" si="14"/>
        <v>0.09752528650923353</v>
      </c>
    </row>
    <row r="17" spans="1:25" ht="19.5" customHeight="1">
      <c r="A17" s="142" t="s">
        <v>151</v>
      </c>
      <c r="B17" s="140">
        <v>15338</v>
      </c>
      <c r="C17" s="136">
        <v>14222</v>
      </c>
      <c r="D17" s="137">
        <v>0</v>
      </c>
      <c r="E17" s="136">
        <v>0</v>
      </c>
      <c r="F17" s="135">
        <f t="shared" si="7"/>
        <v>29560</v>
      </c>
      <c r="G17" s="139">
        <f t="shared" si="8"/>
        <v>0.031190943230584006</v>
      </c>
      <c r="H17" s="138">
        <v>9211</v>
      </c>
      <c r="I17" s="136">
        <v>8271</v>
      </c>
      <c r="J17" s="137"/>
      <c r="K17" s="136"/>
      <c r="L17" s="135">
        <f t="shared" si="9"/>
        <v>17482</v>
      </c>
      <c r="M17" s="141">
        <f t="shared" si="10"/>
        <v>0.6908820501086832</v>
      </c>
      <c r="N17" s="140">
        <v>45430</v>
      </c>
      <c r="O17" s="136">
        <v>41730</v>
      </c>
      <c r="P17" s="137"/>
      <c r="Q17" s="136"/>
      <c r="R17" s="135">
        <f t="shared" si="11"/>
        <v>87160</v>
      </c>
      <c r="S17" s="139">
        <f t="shared" si="12"/>
        <v>0.030559691850596905</v>
      </c>
      <c r="T17" s="138">
        <v>28281</v>
      </c>
      <c r="U17" s="136">
        <v>26451</v>
      </c>
      <c r="V17" s="137"/>
      <c r="W17" s="136"/>
      <c r="X17" s="135">
        <f t="shared" si="13"/>
        <v>54732</v>
      </c>
      <c r="Y17" s="134">
        <f t="shared" si="14"/>
        <v>0.5924870276986041</v>
      </c>
    </row>
    <row r="18" spans="1:25" ht="19.5" customHeight="1">
      <c r="A18" s="142" t="s">
        <v>175</v>
      </c>
      <c r="B18" s="140">
        <v>13186</v>
      </c>
      <c r="C18" s="136">
        <v>12804</v>
      </c>
      <c r="D18" s="137">
        <v>0</v>
      </c>
      <c r="E18" s="136">
        <v>0</v>
      </c>
      <c r="F18" s="135">
        <f t="shared" si="7"/>
        <v>25990</v>
      </c>
      <c r="G18" s="139">
        <f t="shared" si="8"/>
        <v>0.027423972075875453</v>
      </c>
      <c r="H18" s="138">
        <v>14142</v>
      </c>
      <c r="I18" s="136">
        <v>11612</v>
      </c>
      <c r="J18" s="137"/>
      <c r="K18" s="136"/>
      <c r="L18" s="135">
        <f t="shared" si="9"/>
        <v>25754</v>
      </c>
      <c r="M18" s="141">
        <f t="shared" si="10"/>
        <v>0.009163625067950543</v>
      </c>
      <c r="N18" s="140">
        <v>37615</v>
      </c>
      <c r="O18" s="136">
        <v>36843</v>
      </c>
      <c r="P18" s="137"/>
      <c r="Q18" s="136"/>
      <c r="R18" s="135">
        <f t="shared" si="11"/>
        <v>74458</v>
      </c>
      <c r="S18" s="139">
        <f t="shared" si="12"/>
        <v>0.026106167230515655</v>
      </c>
      <c r="T18" s="138">
        <v>41112</v>
      </c>
      <c r="U18" s="136">
        <v>37633</v>
      </c>
      <c r="V18" s="137"/>
      <c r="W18" s="136"/>
      <c r="X18" s="135">
        <f t="shared" si="13"/>
        <v>78745</v>
      </c>
      <c r="Y18" s="134">
        <f t="shared" si="14"/>
        <v>-0.054441551844561564</v>
      </c>
    </row>
    <row r="19" spans="1:25" ht="19.5" customHeight="1">
      <c r="A19" s="142" t="s">
        <v>176</v>
      </c>
      <c r="B19" s="140">
        <v>12996</v>
      </c>
      <c r="C19" s="136">
        <v>11179</v>
      </c>
      <c r="D19" s="137">
        <v>0</v>
      </c>
      <c r="E19" s="136">
        <v>0</v>
      </c>
      <c r="F19" s="135">
        <f>SUM(B19:E19)</f>
        <v>24175</v>
      </c>
      <c r="G19" s="139">
        <f>F19/$F$9</f>
        <v>0.025508831278733705</v>
      </c>
      <c r="H19" s="138">
        <v>12189</v>
      </c>
      <c r="I19" s="136">
        <v>9913</v>
      </c>
      <c r="J19" s="137"/>
      <c r="K19" s="136"/>
      <c r="L19" s="135">
        <f>SUM(H19:K19)</f>
        <v>22102</v>
      </c>
      <c r="M19" s="141">
        <f>IF(ISERROR(F19/L19-1),"         /0",(F19/L19-1))</f>
        <v>0.09379241697583929</v>
      </c>
      <c r="N19" s="140">
        <v>37957</v>
      </c>
      <c r="O19" s="136">
        <v>35405</v>
      </c>
      <c r="P19" s="137"/>
      <c r="Q19" s="136"/>
      <c r="R19" s="135">
        <f>SUM(N19:Q19)</f>
        <v>73362</v>
      </c>
      <c r="S19" s="139">
        <f>R19/$R$9</f>
        <v>0.025721892078286946</v>
      </c>
      <c r="T19" s="138">
        <v>33766</v>
      </c>
      <c r="U19" s="136">
        <v>31349</v>
      </c>
      <c r="V19" s="137"/>
      <c r="W19" s="136"/>
      <c r="X19" s="135">
        <f>SUM(T19:W19)</f>
        <v>65115</v>
      </c>
      <c r="Y19" s="134">
        <f>IF(ISERROR(R19/X19-1),"         /0",IF(R19/X19&gt;5,"  *  ",(R19/X19-1)))</f>
        <v>0.12665284496659757</v>
      </c>
    </row>
    <row r="20" spans="1:25" ht="19.5" customHeight="1">
      <c r="A20" s="142" t="s">
        <v>177</v>
      </c>
      <c r="B20" s="140">
        <v>12009</v>
      </c>
      <c r="C20" s="136">
        <v>10665</v>
      </c>
      <c r="D20" s="137">
        <v>0</v>
      </c>
      <c r="E20" s="136">
        <v>0</v>
      </c>
      <c r="F20" s="135">
        <f>SUM(B20:E20)</f>
        <v>22674</v>
      </c>
      <c r="G20" s="139">
        <f>F20/$F$9</f>
        <v>0.02392501511536745</v>
      </c>
      <c r="H20" s="138">
        <v>12314</v>
      </c>
      <c r="I20" s="136">
        <v>10639</v>
      </c>
      <c r="J20" s="137">
        <v>0</v>
      </c>
      <c r="K20" s="136">
        <v>0</v>
      </c>
      <c r="L20" s="135">
        <f>SUM(H20:K20)</f>
        <v>22953</v>
      </c>
      <c r="M20" s="141">
        <f>IF(ISERROR(F20/L20-1),"         /0",(F20/L20-1))</f>
        <v>-0.01215527382041559</v>
      </c>
      <c r="N20" s="140">
        <v>35715</v>
      </c>
      <c r="O20" s="136">
        <v>33039</v>
      </c>
      <c r="P20" s="137"/>
      <c r="Q20" s="136"/>
      <c r="R20" s="135">
        <f>SUM(N20:Q20)</f>
        <v>68754</v>
      </c>
      <c r="S20" s="139">
        <f>R20/$R$9</f>
        <v>0.024106253482055296</v>
      </c>
      <c r="T20" s="138">
        <v>34046</v>
      </c>
      <c r="U20" s="136">
        <v>31120</v>
      </c>
      <c r="V20" s="137">
        <v>272</v>
      </c>
      <c r="W20" s="136">
        <v>0</v>
      </c>
      <c r="X20" s="135">
        <f>SUM(T20:W20)</f>
        <v>65438</v>
      </c>
      <c r="Y20" s="134">
        <f>IF(ISERROR(R20/X20-1),"         /0",IF(R20/X20&gt;5,"  *  ",(R20/X20-1)))</f>
        <v>0.05067392035208895</v>
      </c>
    </row>
    <row r="21" spans="1:25" ht="19.5" customHeight="1">
      <c r="A21" s="142" t="s">
        <v>178</v>
      </c>
      <c r="B21" s="140">
        <v>10987</v>
      </c>
      <c r="C21" s="136">
        <v>10318</v>
      </c>
      <c r="D21" s="137">
        <v>0</v>
      </c>
      <c r="E21" s="136">
        <v>0</v>
      </c>
      <c r="F21" s="135">
        <f t="shared" si="7"/>
        <v>21305</v>
      </c>
      <c r="G21" s="139">
        <f t="shared" si="8"/>
        <v>0.022480481919066046</v>
      </c>
      <c r="H21" s="138">
        <v>10409</v>
      </c>
      <c r="I21" s="136">
        <v>8282</v>
      </c>
      <c r="J21" s="137"/>
      <c r="K21" s="136"/>
      <c r="L21" s="135">
        <f t="shared" si="9"/>
        <v>18691</v>
      </c>
      <c r="M21" s="141">
        <f t="shared" si="10"/>
        <v>0.13985340538226954</v>
      </c>
      <c r="N21" s="140">
        <v>31761</v>
      </c>
      <c r="O21" s="136">
        <v>29733</v>
      </c>
      <c r="P21" s="137"/>
      <c r="Q21" s="136"/>
      <c r="R21" s="135">
        <f t="shared" si="11"/>
        <v>61494</v>
      </c>
      <c r="S21" s="139">
        <f t="shared" si="12"/>
        <v>0.021560781214554913</v>
      </c>
      <c r="T21" s="138">
        <v>29565</v>
      </c>
      <c r="U21" s="136">
        <v>26091</v>
      </c>
      <c r="V21" s="137"/>
      <c r="W21" s="136">
        <v>127</v>
      </c>
      <c r="X21" s="135">
        <f t="shared" si="13"/>
        <v>55783</v>
      </c>
      <c r="Y21" s="134">
        <f t="shared" si="14"/>
        <v>0.10237886094329807</v>
      </c>
    </row>
    <row r="22" spans="1:25" ht="19.5" customHeight="1">
      <c r="A22" s="142" t="s">
        <v>179</v>
      </c>
      <c r="B22" s="140">
        <v>11442</v>
      </c>
      <c r="C22" s="136">
        <v>9656</v>
      </c>
      <c r="D22" s="137">
        <v>0</v>
      </c>
      <c r="E22" s="136">
        <v>0</v>
      </c>
      <c r="F22" s="135">
        <f t="shared" si="7"/>
        <v>21098</v>
      </c>
      <c r="G22" s="139">
        <f t="shared" si="8"/>
        <v>0.022262060902532525</v>
      </c>
      <c r="H22" s="138">
        <v>7826</v>
      </c>
      <c r="I22" s="136">
        <v>5854</v>
      </c>
      <c r="J22" s="137"/>
      <c r="K22" s="136"/>
      <c r="L22" s="135">
        <f t="shared" si="9"/>
        <v>13680</v>
      </c>
      <c r="M22" s="141">
        <f t="shared" si="10"/>
        <v>0.5422514619883041</v>
      </c>
      <c r="N22" s="140">
        <v>32830</v>
      </c>
      <c r="O22" s="136">
        <v>28768</v>
      </c>
      <c r="P22" s="137"/>
      <c r="Q22" s="136"/>
      <c r="R22" s="135">
        <f t="shared" si="11"/>
        <v>61598</v>
      </c>
      <c r="S22" s="139">
        <f t="shared" si="12"/>
        <v>0.02159724528009486</v>
      </c>
      <c r="T22" s="138">
        <v>22815</v>
      </c>
      <c r="U22" s="136">
        <v>19190</v>
      </c>
      <c r="V22" s="137"/>
      <c r="W22" s="136"/>
      <c r="X22" s="135">
        <f t="shared" si="13"/>
        <v>42005</v>
      </c>
      <c r="Y22" s="134">
        <f t="shared" si="14"/>
        <v>0.4664444708963218</v>
      </c>
    </row>
    <row r="23" spans="1:25" ht="19.5" customHeight="1">
      <c r="A23" s="142" t="s">
        <v>180</v>
      </c>
      <c r="B23" s="140">
        <v>10976</v>
      </c>
      <c r="C23" s="136">
        <v>9693</v>
      </c>
      <c r="D23" s="137">
        <v>0</v>
      </c>
      <c r="E23" s="136">
        <v>58</v>
      </c>
      <c r="F23" s="135">
        <f t="shared" si="7"/>
        <v>20727</v>
      </c>
      <c r="G23" s="139">
        <f t="shared" si="8"/>
        <v>0.02187059135116085</v>
      </c>
      <c r="H23" s="138">
        <v>15219</v>
      </c>
      <c r="I23" s="136">
        <v>12529</v>
      </c>
      <c r="J23" s="137"/>
      <c r="K23" s="136"/>
      <c r="L23" s="135">
        <f t="shared" si="9"/>
        <v>27748</v>
      </c>
      <c r="M23" s="141">
        <f t="shared" si="10"/>
        <v>-0.2530272452068617</v>
      </c>
      <c r="N23" s="140">
        <v>32414</v>
      </c>
      <c r="O23" s="136">
        <v>30749</v>
      </c>
      <c r="P23" s="137"/>
      <c r="Q23" s="136">
        <v>58</v>
      </c>
      <c r="R23" s="135">
        <f t="shared" si="11"/>
        <v>63221</v>
      </c>
      <c r="S23" s="139">
        <f t="shared" si="12"/>
        <v>0.022166295072126974</v>
      </c>
      <c r="T23" s="138">
        <v>44537</v>
      </c>
      <c r="U23" s="136">
        <v>41839</v>
      </c>
      <c r="V23" s="137"/>
      <c r="W23" s="136"/>
      <c r="X23" s="135">
        <f t="shared" si="13"/>
        <v>86376</v>
      </c>
      <c r="Y23" s="134">
        <f t="shared" si="14"/>
        <v>-0.26807214967120496</v>
      </c>
    </row>
    <row r="24" spans="1:25" ht="19.5" customHeight="1">
      <c r="A24" s="142" t="s">
        <v>181</v>
      </c>
      <c r="B24" s="140">
        <v>11991</v>
      </c>
      <c r="C24" s="136">
        <v>8518</v>
      </c>
      <c r="D24" s="137">
        <v>0</v>
      </c>
      <c r="E24" s="136">
        <v>0</v>
      </c>
      <c r="F24" s="135">
        <f t="shared" si="7"/>
        <v>20509</v>
      </c>
      <c r="G24" s="139">
        <f t="shared" si="8"/>
        <v>0.021640563420705257</v>
      </c>
      <c r="H24" s="138">
        <v>9958</v>
      </c>
      <c r="I24" s="136">
        <v>7512</v>
      </c>
      <c r="J24" s="137"/>
      <c r="K24" s="136"/>
      <c r="L24" s="135">
        <f t="shared" si="9"/>
        <v>17470</v>
      </c>
      <c r="M24" s="141">
        <f t="shared" si="10"/>
        <v>0.17395535203205492</v>
      </c>
      <c r="N24" s="140">
        <v>33285</v>
      </c>
      <c r="O24" s="136">
        <v>27739</v>
      </c>
      <c r="P24" s="137"/>
      <c r="Q24" s="136"/>
      <c r="R24" s="135">
        <f t="shared" si="11"/>
        <v>61024</v>
      </c>
      <c r="S24" s="139">
        <f t="shared" si="12"/>
        <v>0.021395991687595522</v>
      </c>
      <c r="T24" s="138">
        <v>27268</v>
      </c>
      <c r="U24" s="136">
        <v>24170</v>
      </c>
      <c r="V24" s="137"/>
      <c r="W24" s="136"/>
      <c r="X24" s="135">
        <f t="shared" si="13"/>
        <v>51438</v>
      </c>
      <c r="Y24" s="134">
        <f t="shared" si="14"/>
        <v>0.18636027839340574</v>
      </c>
    </row>
    <row r="25" spans="1:25" ht="19.5" customHeight="1">
      <c r="A25" s="142" t="s">
        <v>182</v>
      </c>
      <c r="B25" s="140">
        <v>7959</v>
      </c>
      <c r="C25" s="136">
        <v>8475</v>
      </c>
      <c r="D25" s="137">
        <v>0</v>
      </c>
      <c r="E25" s="136">
        <v>0</v>
      </c>
      <c r="F25" s="135">
        <f t="shared" si="7"/>
        <v>16434</v>
      </c>
      <c r="G25" s="139">
        <f t="shared" si="8"/>
        <v>0.01734072939957434</v>
      </c>
      <c r="H25" s="138">
        <v>7758</v>
      </c>
      <c r="I25" s="136">
        <v>7643</v>
      </c>
      <c r="J25" s="137"/>
      <c r="K25" s="136"/>
      <c r="L25" s="135">
        <f t="shared" si="9"/>
        <v>15401</v>
      </c>
      <c r="M25" s="141">
        <f t="shared" si="10"/>
        <v>0.06707356665151609</v>
      </c>
      <c r="N25" s="140">
        <v>26448</v>
      </c>
      <c r="O25" s="136">
        <v>25391</v>
      </c>
      <c r="P25" s="137"/>
      <c r="Q25" s="136"/>
      <c r="R25" s="135">
        <f t="shared" si="11"/>
        <v>51839</v>
      </c>
      <c r="S25" s="139">
        <f t="shared" si="12"/>
        <v>0.018175583591591247</v>
      </c>
      <c r="T25" s="138">
        <v>18221</v>
      </c>
      <c r="U25" s="136">
        <v>17786</v>
      </c>
      <c r="V25" s="137"/>
      <c r="W25" s="136"/>
      <c r="X25" s="135">
        <f t="shared" si="13"/>
        <v>36007</v>
      </c>
      <c r="Y25" s="134">
        <f t="shared" si="14"/>
        <v>0.43969228205626676</v>
      </c>
    </row>
    <row r="26" spans="1:25" ht="19.5" customHeight="1">
      <c r="A26" s="142" t="s">
        <v>183</v>
      </c>
      <c r="B26" s="140">
        <v>8082</v>
      </c>
      <c r="C26" s="136">
        <v>8080</v>
      </c>
      <c r="D26" s="137">
        <v>0</v>
      </c>
      <c r="E26" s="136">
        <v>0</v>
      </c>
      <c r="F26" s="135">
        <f t="shared" si="7"/>
        <v>16162</v>
      </c>
      <c r="G26" s="139">
        <f t="shared" si="8"/>
        <v>0.01705372207350131</v>
      </c>
      <c r="H26" s="138">
        <v>6276</v>
      </c>
      <c r="I26" s="136">
        <v>6143</v>
      </c>
      <c r="J26" s="137"/>
      <c r="K26" s="136"/>
      <c r="L26" s="135">
        <f t="shared" si="9"/>
        <v>12419</v>
      </c>
      <c r="M26" s="141">
        <f t="shared" si="10"/>
        <v>0.301393026813753</v>
      </c>
      <c r="N26" s="140">
        <v>25885</v>
      </c>
      <c r="O26" s="136">
        <v>24268</v>
      </c>
      <c r="P26" s="137"/>
      <c r="Q26" s="136"/>
      <c r="R26" s="135">
        <f t="shared" si="11"/>
        <v>50153</v>
      </c>
      <c r="S26" s="139">
        <f t="shared" si="12"/>
        <v>0.01758444499062628</v>
      </c>
      <c r="T26" s="138">
        <v>19195</v>
      </c>
      <c r="U26" s="136">
        <v>19482</v>
      </c>
      <c r="V26" s="137"/>
      <c r="W26" s="136"/>
      <c r="X26" s="135">
        <f t="shared" si="13"/>
        <v>38677</v>
      </c>
      <c r="Y26" s="134">
        <f t="shared" si="14"/>
        <v>0.29671380924063406</v>
      </c>
    </row>
    <row r="27" spans="1:25" ht="19.5" customHeight="1">
      <c r="A27" s="142" t="s">
        <v>184</v>
      </c>
      <c r="B27" s="140">
        <v>8028</v>
      </c>
      <c r="C27" s="136">
        <v>6386</v>
      </c>
      <c r="D27" s="137">
        <v>0</v>
      </c>
      <c r="E27" s="136">
        <v>0</v>
      </c>
      <c r="F27" s="135">
        <f t="shared" si="7"/>
        <v>14414</v>
      </c>
      <c r="G27" s="139">
        <f t="shared" si="8"/>
        <v>0.015209277933884907</v>
      </c>
      <c r="H27" s="138">
        <v>8310</v>
      </c>
      <c r="I27" s="136">
        <v>6556</v>
      </c>
      <c r="J27" s="137"/>
      <c r="K27" s="136"/>
      <c r="L27" s="135">
        <f t="shared" si="9"/>
        <v>14866</v>
      </c>
      <c r="M27" s="141">
        <f t="shared" si="10"/>
        <v>-0.030404950894659</v>
      </c>
      <c r="N27" s="140">
        <v>20977</v>
      </c>
      <c r="O27" s="136">
        <v>17992</v>
      </c>
      <c r="P27" s="137"/>
      <c r="Q27" s="136"/>
      <c r="R27" s="135">
        <f t="shared" si="11"/>
        <v>38969</v>
      </c>
      <c r="S27" s="139">
        <f t="shared" si="12"/>
        <v>0.013663155481022383</v>
      </c>
      <c r="T27" s="138">
        <v>20942</v>
      </c>
      <c r="U27" s="136">
        <v>19306</v>
      </c>
      <c r="V27" s="137"/>
      <c r="W27" s="136"/>
      <c r="X27" s="135">
        <f t="shared" si="13"/>
        <v>40248</v>
      </c>
      <c r="Y27" s="134">
        <f t="shared" si="14"/>
        <v>-0.03177797654541836</v>
      </c>
    </row>
    <row r="28" spans="1:25" ht="19.5" customHeight="1">
      <c r="A28" s="142" t="s">
        <v>185</v>
      </c>
      <c r="B28" s="140">
        <v>7685</v>
      </c>
      <c r="C28" s="136">
        <v>6381</v>
      </c>
      <c r="D28" s="137">
        <v>0</v>
      </c>
      <c r="E28" s="136">
        <v>0</v>
      </c>
      <c r="F28" s="135">
        <f aca="true" t="shared" si="15" ref="F28:F47">SUM(B28:E28)</f>
        <v>14066</v>
      </c>
      <c r="G28" s="139">
        <f>F28/$F$9</f>
        <v>0.014842077384350293</v>
      </c>
      <c r="H28" s="138">
        <v>6607</v>
      </c>
      <c r="I28" s="136">
        <v>5440</v>
      </c>
      <c r="J28" s="137"/>
      <c r="K28" s="136"/>
      <c r="L28" s="135">
        <f aca="true" t="shared" si="16" ref="L28:L47">SUM(H28:K28)</f>
        <v>12047</v>
      </c>
      <c r="M28" s="141">
        <f aca="true" t="shared" si="17" ref="M28:M37">IF(ISERROR(F28/L28-1),"         /0",(F28/L28-1))</f>
        <v>0.16759359176558486</v>
      </c>
      <c r="N28" s="140">
        <v>21443</v>
      </c>
      <c r="O28" s="136">
        <v>19421</v>
      </c>
      <c r="P28" s="137"/>
      <c r="Q28" s="136"/>
      <c r="R28" s="135">
        <f aca="true" t="shared" si="18" ref="R28:R47">SUM(N28:Q28)</f>
        <v>40864</v>
      </c>
      <c r="S28" s="139">
        <f>R28/$R$9</f>
        <v>0.014327572829082055</v>
      </c>
      <c r="T28" s="138">
        <v>19433</v>
      </c>
      <c r="U28" s="136">
        <v>17770</v>
      </c>
      <c r="V28" s="137"/>
      <c r="W28" s="136"/>
      <c r="X28" s="135">
        <f aca="true" t="shared" si="19" ref="X28:X47">SUM(T28:W28)</f>
        <v>37203</v>
      </c>
      <c r="Y28" s="134">
        <f aca="true" t="shared" si="20" ref="Y28:Y47">IF(ISERROR(R28/X28-1),"         /0",IF(R28/X28&gt;5,"  *  ",(R28/X28-1)))</f>
        <v>0.09840604252345231</v>
      </c>
    </row>
    <row r="29" spans="1:25" ht="19.5" customHeight="1">
      <c r="A29" s="142" t="s">
        <v>186</v>
      </c>
      <c r="B29" s="140">
        <v>6744</v>
      </c>
      <c r="C29" s="136">
        <v>7036</v>
      </c>
      <c r="D29" s="137">
        <v>0</v>
      </c>
      <c r="E29" s="136">
        <v>0</v>
      </c>
      <c r="F29" s="135">
        <f t="shared" si="15"/>
        <v>13780</v>
      </c>
      <c r="G29" s="139">
        <f>F29/$F$9</f>
        <v>0.014540297622376441</v>
      </c>
      <c r="H29" s="138">
        <v>5134</v>
      </c>
      <c r="I29" s="136">
        <v>5206</v>
      </c>
      <c r="J29" s="137"/>
      <c r="K29" s="136"/>
      <c r="L29" s="135">
        <f t="shared" si="16"/>
        <v>10340</v>
      </c>
      <c r="M29" s="141">
        <f t="shared" si="17"/>
        <v>0.33268858800773704</v>
      </c>
      <c r="N29" s="140">
        <v>18982</v>
      </c>
      <c r="O29" s="136">
        <v>19410</v>
      </c>
      <c r="P29" s="137"/>
      <c r="Q29" s="136"/>
      <c r="R29" s="135">
        <f t="shared" si="18"/>
        <v>38392</v>
      </c>
      <c r="S29" s="139">
        <f>R29/$R$9</f>
        <v>0.013460850040478619</v>
      </c>
      <c r="T29" s="138">
        <v>15260</v>
      </c>
      <c r="U29" s="136">
        <v>14759</v>
      </c>
      <c r="V29" s="137"/>
      <c r="W29" s="136"/>
      <c r="X29" s="135">
        <f t="shared" si="19"/>
        <v>30019</v>
      </c>
      <c r="Y29" s="134">
        <f t="shared" si="20"/>
        <v>0.2789233485459208</v>
      </c>
    </row>
    <row r="30" spans="1:25" ht="19.5" customHeight="1">
      <c r="A30" s="142" t="s">
        <v>187</v>
      </c>
      <c r="B30" s="140">
        <v>6054</v>
      </c>
      <c r="C30" s="136">
        <v>6110</v>
      </c>
      <c r="D30" s="137">
        <v>0</v>
      </c>
      <c r="E30" s="136">
        <v>0</v>
      </c>
      <c r="F30" s="135">
        <f t="shared" si="15"/>
        <v>12164</v>
      </c>
      <c r="G30" s="139">
        <f>F30/$F$9</f>
        <v>0.012835136449824893</v>
      </c>
      <c r="H30" s="138">
        <v>4980</v>
      </c>
      <c r="I30" s="136">
        <v>5491</v>
      </c>
      <c r="J30" s="137">
        <v>244</v>
      </c>
      <c r="K30" s="136">
        <v>112</v>
      </c>
      <c r="L30" s="135">
        <f t="shared" si="16"/>
        <v>10827</v>
      </c>
      <c r="M30" s="141">
        <f t="shared" si="17"/>
        <v>0.12348757735291405</v>
      </c>
      <c r="N30" s="140">
        <v>18265</v>
      </c>
      <c r="O30" s="136">
        <v>16732</v>
      </c>
      <c r="P30" s="137">
        <v>97</v>
      </c>
      <c r="Q30" s="136"/>
      <c r="R30" s="135">
        <f t="shared" si="18"/>
        <v>35094</v>
      </c>
      <c r="S30" s="139">
        <f>R30/$R$9</f>
        <v>0.012304518423644422</v>
      </c>
      <c r="T30" s="138">
        <v>25038</v>
      </c>
      <c r="U30" s="136">
        <v>26413</v>
      </c>
      <c r="V30" s="137">
        <v>351</v>
      </c>
      <c r="W30" s="136">
        <v>112</v>
      </c>
      <c r="X30" s="135">
        <f t="shared" si="19"/>
        <v>51914</v>
      </c>
      <c r="Y30" s="134">
        <f t="shared" si="20"/>
        <v>-0.32399738028277536</v>
      </c>
    </row>
    <row r="31" spans="1:25" ht="19.5" customHeight="1">
      <c r="A31" s="142" t="s">
        <v>188</v>
      </c>
      <c r="B31" s="140">
        <v>4406</v>
      </c>
      <c r="C31" s="136">
        <v>3658</v>
      </c>
      <c r="D31" s="137">
        <v>0</v>
      </c>
      <c r="E31" s="136">
        <v>0</v>
      </c>
      <c r="F31" s="135">
        <f t="shared" si="15"/>
        <v>8064</v>
      </c>
      <c r="G31" s="139">
        <f t="shared" si="1"/>
        <v>0.00850892307887109</v>
      </c>
      <c r="H31" s="138">
        <v>4086</v>
      </c>
      <c r="I31" s="136">
        <v>3593</v>
      </c>
      <c r="J31" s="137"/>
      <c r="K31" s="136"/>
      <c r="L31" s="135">
        <f t="shared" si="16"/>
        <v>7679</v>
      </c>
      <c r="M31" s="141">
        <f t="shared" si="17"/>
        <v>0.05013673655423889</v>
      </c>
      <c r="N31" s="140">
        <v>13384</v>
      </c>
      <c r="O31" s="136">
        <v>12035</v>
      </c>
      <c r="P31" s="137"/>
      <c r="Q31" s="136"/>
      <c r="R31" s="135">
        <f t="shared" si="18"/>
        <v>25419</v>
      </c>
      <c r="S31" s="139">
        <f t="shared" si="5"/>
        <v>0.008912308480384611</v>
      </c>
      <c r="T31" s="138">
        <v>11902</v>
      </c>
      <c r="U31" s="136">
        <v>11224</v>
      </c>
      <c r="V31" s="137"/>
      <c r="W31" s="136"/>
      <c r="X31" s="135">
        <f t="shared" si="19"/>
        <v>23126</v>
      </c>
      <c r="Y31" s="134">
        <f t="shared" si="20"/>
        <v>0.09915246908241815</v>
      </c>
    </row>
    <row r="32" spans="1:25" ht="19.5" customHeight="1">
      <c r="A32" s="142" t="s">
        <v>189</v>
      </c>
      <c r="B32" s="140">
        <v>4157</v>
      </c>
      <c r="C32" s="136">
        <v>3645</v>
      </c>
      <c r="D32" s="137">
        <v>0</v>
      </c>
      <c r="E32" s="136">
        <v>0</v>
      </c>
      <c r="F32" s="135">
        <f t="shared" si="15"/>
        <v>7802</v>
      </c>
      <c r="G32" s="139">
        <f t="shared" si="1"/>
        <v>0.008232467492727213</v>
      </c>
      <c r="H32" s="138"/>
      <c r="I32" s="136"/>
      <c r="J32" s="137"/>
      <c r="K32" s="136"/>
      <c r="L32" s="135">
        <f t="shared" si="16"/>
        <v>0</v>
      </c>
      <c r="M32" s="141" t="str">
        <f t="shared" si="17"/>
        <v>         /0</v>
      </c>
      <c r="N32" s="140">
        <v>11352</v>
      </c>
      <c r="O32" s="136">
        <v>10782</v>
      </c>
      <c r="P32" s="137"/>
      <c r="Q32" s="136"/>
      <c r="R32" s="135">
        <f t="shared" si="18"/>
        <v>22134</v>
      </c>
      <c r="S32" s="139">
        <f t="shared" si="5"/>
        <v>0.007760534871742909</v>
      </c>
      <c r="T32" s="138"/>
      <c r="U32" s="136"/>
      <c r="V32" s="137"/>
      <c r="W32" s="136"/>
      <c r="X32" s="135">
        <f t="shared" si="19"/>
        <v>0</v>
      </c>
      <c r="Y32" s="134" t="str">
        <f t="shared" si="20"/>
        <v>         /0</v>
      </c>
    </row>
    <row r="33" spans="1:25" ht="19.5" customHeight="1">
      <c r="A33" s="142" t="s">
        <v>190</v>
      </c>
      <c r="B33" s="140">
        <v>2753</v>
      </c>
      <c r="C33" s="136">
        <v>4524</v>
      </c>
      <c r="D33" s="137">
        <v>0</v>
      </c>
      <c r="E33" s="136">
        <v>0</v>
      </c>
      <c r="F33" s="135">
        <f t="shared" si="15"/>
        <v>7277</v>
      </c>
      <c r="G33" s="139">
        <f t="shared" si="1"/>
        <v>0.007678501146446543</v>
      </c>
      <c r="H33" s="138"/>
      <c r="I33" s="136"/>
      <c r="J33" s="137"/>
      <c r="K33" s="136"/>
      <c r="L33" s="135">
        <f t="shared" si="16"/>
        <v>0</v>
      </c>
      <c r="M33" s="141" t="str">
        <f t="shared" si="17"/>
        <v>         /0</v>
      </c>
      <c r="N33" s="140">
        <v>9162</v>
      </c>
      <c r="O33" s="136">
        <v>10815</v>
      </c>
      <c r="P33" s="137"/>
      <c r="Q33" s="136"/>
      <c r="R33" s="135">
        <f t="shared" si="18"/>
        <v>19977</v>
      </c>
      <c r="S33" s="139">
        <f t="shared" si="5"/>
        <v>0.0070042561278037445</v>
      </c>
      <c r="T33" s="138"/>
      <c r="U33" s="136"/>
      <c r="V33" s="137"/>
      <c r="W33" s="136"/>
      <c r="X33" s="135">
        <f t="shared" si="19"/>
        <v>0</v>
      </c>
      <c r="Y33" s="134" t="str">
        <f t="shared" si="20"/>
        <v>         /0</v>
      </c>
    </row>
    <row r="34" spans="1:25" ht="19.5" customHeight="1">
      <c r="A34" s="142" t="s">
        <v>191</v>
      </c>
      <c r="B34" s="140">
        <v>3428</v>
      </c>
      <c r="C34" s="136">
        <v>2624</v>
      </c>
      <c r="D34" s="137">
        <v>0</v>
      </c>
      <c r="E34" s="136">
        <v>0</v>
      </c>
      <c r="F34" s="135">
        <f t="shared" si="15"/>
        <v>6052</v>
      </c>
      <c r="G34" s="139">
        <f t="shared" si="1"/>
        <v>0.00638591300512498</v>
      </c>
      <c r="H34" s="138">
        <v>3523</v>
      </c>
      <c r="I34" s="136">
        <v>2775</v>
      </c>
      <c r="J34" s="137"/>
      <c r="K34" s="136"/>
      <c r="L34" s="135">
        <f t="shared" si="16"/>
        <v>6298</v>
      </c>
      <c r="M34" s="141">
        <f t="shared" si="17"/>
        <v>-0.03906001905366785</v>
      </c>
      <c r="N34" s="140">
        <v>10220</v>
      </c>
      <c r="O34" s="136">
        <v>8654</v>
      </c>
      <c r="P34" s="137"/>
      <c r="Q34" s="136"/>
      <c r="R34" s="135">
        <f t="shared" si="18"/>
        <v>18874</v>
      </c>
      <c r="S34" s="139">
        <f t="shared" si="5"/>
        <v>0.006617526663471386</v>
      </c>
      <c r="T34" s="138">
        <v>10282</v>
      </c>
      <c r="U34" s="136">
        <v>8975</v>
      </c>
      <c r="V34" s="137"/>
      <c r="W34" s="136"/>
      <c r="X34" s="135">
        <f t="shared" si="19"/>
        <v>19257</v>
      </c>
      <c r="Y34" s="134">
        <f t="shared" si="20"/>
        <v>-0.019888871579165968</v>
      </c>
    </row>
    <row r="35" spans="1:25" ht="19.5" customHeight="1">
      <c r="A35" s="142" t="s">
        <v>192</v>
      </c>
      <c r="B35" s="140">
        <v>2212</v>
      </c>
      <c r="C35" s="136">
        <v>2314</v>
      </c>
      <c r="D35" s="137">
        <v>0</v>
      </c>
      <c r="E35" s="136">
        <v>0</v>
      </c>
      <c r="F35" s="135">
        <f t="shared" si="15"/>
        <v>4526</v>
      </c>
      <c r="G35" s="139">
        <f t="shared" si="1"/>
        <v>0.004775717491935833</v>
      </c>
      <c r="H35" s="138">
        <v>1727</v>
      </c>
      <c r="I35" s="136">
        <v>1939</v>
      </c>
      <c r="J35" s="137"/>
      <c r="K35" s="136"/>
      <c r="L35" s="135">
        <f t="shared" si="16"/>
        <v>3666</v>
      </c>
      <c r="M35" s="141">
        <f t="shared" si="17"/>
        <v>0.2345881069285325</v>
      </c>
      <c r="N35" s="140">
        <v>7291</v>
      </c>
      <c r="O35" s="136">
        <v>7279</v>
      </c>
      <c r="P35" s="137"/>
      <c r="Q35" s="136"/>
      <c r="R35" s="135">
        <f t="shared" si="18"/>
        <v>14570</v>
      </c>
      <c r="S35" s="139">
        <f t="shared" si="5"/>
        <v>0.0051084753357411306</v>
      </c>
      <c r="T35" s="138">
        <v>4614</v>
      </c>
      <c r="U35" s="136">
        <v>4942</v>
      </c>
      <c r="V35" s="137"/>
      <c r="W35" s="136"/>
      <c r="X35" s="135">
        <f t="shared" si="19"/>
        <v>9556</v>
      </c>
      <c r="Y35" s="134">
        <f t="shared" si="20"/>
        <v>0.5246965257429888</v>
      </c>
    </row>
    <row r="36" spans="1:25" ht="19.5" customHeight="1">
      <c r="A36" s="142" t="s">
        <v>193</v>
      </c>
      <c r="B36" s="140">
        <v>1936</v>
      </c>
      <c r="C36" s="136">
        <v>2279</v>
      </c>
      <c r="D36" s="137">
        <v>0</v>
      </c>
      <c r="E36" s="136">
        <v>0</v>
      </c>
      <c r="F36" s="135">
        <f t="shared" si="15"/>
        <v>4215</v>
      </c>
      <c r="G36" s="139">
        <f t="shared" si="1"/>
        <v>0.004447558380139093</v>
      </c>
      <c r="H36" s="138">
        <v>1048</v>
      </c>
      <c r="I36" s="136">
        <v>1136</v>
      </c>
      <c r="J36" s="137"/>
      <c r="K36" s="136"/>
      <c r="L36" s="135">
        <f t="shared" si="16"/>
        <v>2184</v>
      </c>
      <c r="M36" s="141">
        <f t="shared" si="17"/>
        <v>0.929945054945055</v>
      </c>
      <c r="N36" s="140">
        <v>6584</v>
      </c>
      <c r="O36" s="136">
        <v>6694</v>
      </c>
      <c r="P36" s="137"/>
      <c r="Q36" s="136"/>
      <c r="R36" s="135">
        <f t="shared" si="18"/>
        <v>13278</v>
      </c>
      <c r="S36" s="139">
        <f t="shared" si="5"/>
        <v>0.004655479444610208</v>
      </c>
      <c r="T36" s="138">
        <v>3834</v>
      </c>
      <c r="U36" s="136">
        <v>3866</v>
      </c>
      <c r="V36" s="137"/>
      <c r="W36" s="136"/>
      <c r="X36" s="135">
        <f t="shared" si="19"/>
        <v>7700</v>
      </c>
      <c r="Y36" s="134">
        <f t="shared" si="20"/>
        <v>0.7244155844155844</v>
      </c>
    </row>
    <row r="37" spans="1:25" ht="19.5" customHeight="1">
      <c r="A37" s="142" t="s">
        <v>194</v>
      </c>
      <c r="B37" s="140">
        <v>1170</v>
      </c>
      <c r="C37" s="136">
        <v>1641</v>
      </c>
      <c r="D37" s="137">
        <v>110</v>
      </c>
      <c r="E37" s="136">
        <v>115</v>
      </c>
      <c r="F37" s="135">
        <f t="shared" si="15"/>
        <v>3036</v>
      </c>
      <c r="G37" s="139">
        <f t="shared" si="1"/>
        <v>0.0032035082424916456</v>
      </c>
      <c r="H37" s="138">
        <v>3223</v>
      </c>
      <c r="I37" s="136">
        <v>4065</v>
      </c>
      <c r="J37" s="137"/>
      <c r="K37" s="136"/>
      <c r="L37" s="135">
        <f t="shared" si="16"/>
        <v>7288</v>
      </c>
      <c r="M37" s="141">
        <f t="shared" si="17"/>
        <v>-0.5834248079034028</v>
      </c>
      <c r="N37" s="140">
        <v>3946</v>
      </c>
      <c r="O37" s="136">
        <v>5558</v>
      </c>
      <c r="P37" s="137">
        <v>110</v>
      </c>
      <c r="Q37" s="136">
        <v>115</v>
      </c>
      <c r="R37" s="135">
        <f t="shared" si="18"/>
        <v>9729</v>
      </c>
      <c r="S37" s="139">
        <f t="shared" si="5"/>
        <v>0.0034111432080594</v>
      </c>
      <c r="T37" s="138">
        <v>9503</v>
      </c>
      <c r="U37" s="136">
        <v>11323</v>
      </c>
      <c r="V37" s="137"/>
      <c r="W37" s="136"/>
      <c r="X37" s="135">
        <f t="shared" si="19"/>
        <v>20826</v>
      </c>
      <c r="Y37" s="134">
        <f t="shared" si="20"/>
        <v>-0.5328435609334485</v>
      </c>
    </row>
    <row r="38" spans="1:25" ht="19.5" customHeight="1">
      <c r="A38" s="142" t="s">
        <v>195</v>
      </c>
      <c r="B38" s="140">
        <v>1276</v>
      </c>
      <c r="C38" s="136">
        <v>1156</v>
      </c>
      <c r="D38" s="137">
        <v>0</v>
      </c>
      <c r="E38" s="136">
        <v>0</v>
      </c>
      <c r="F38" s="135">
        <f t="shared" si="15"/>
        <v>2432</v>
      </c>
      <c r="G38" s="139">
        <f t="shared" si="1"/>
        <v>0.0025661831507706465</v>
      </c>
      <c r="H38" s="138"/>
      <c r="I38" s="136"/>
      <c r="J38" s="137"/>
      <c r="K38" s="136"/>
      <c r="L38" s="135">
        <f t="shared" si="16"/>
        <v>0</v>
      </c>
      <c r="M38" s="141" t="s">
        <v>46</v>
      </c>
      <c r="N38" s="140">
        <v>3971</v>
      </c>
      <c r="O38" s="136">
        <v>3217</v>
      </c>
      <c r="P38" s="137"/>
      <c r="Q38" s="136"/>
      <c r="R38" s="135">
        <f t="shared" si="18"/>
        <v>7188</v>
      </c>
      <c r="S38" s="139">
        <f t="shared" si="5"/>
        <v>0.002520227914434265</v>
      </c>
      <c r="T38" s="138"/>
      <c r="U38" s="136"/>
      <c r="V38" s="137"/>
      <c r="W38" s="136"/>
      <c r="X38" s="135">
        <f t="shared" si="19"/>
        <v>0</v>
      </c>
      <c r="Y38" s="134" t="str">
        <f t="shared" si="20"/>
        <v>         /0</v>
      </c>
    </row>
    <row r="39" spans="1:25" ht="19.5" customHeight="1">
      <c r="A39" s="142" t="s">
        <v>196</v>
      </c>
      <c r="B39" s="140">
        <v>901</v>
      </c>
      <c r="C39" s="136">
        <v>931</v>
      </c>
      <c r="D39" s="137">
        <v>0</v>
      </c>
      <c r="E39" s="136">
        <v>0</v>
      </c>
      <c r="F39" s="135">
        <f t="shared" si="15"/>
        <v>1832</v>
      </c>
      <c r="G39" s="139">
        <f t="shared" si="1"/>
        <v>0.0019330787550213093</v>
      </c>
      <c r="H39" s="138">
        <v>824</v>
      </c>
      <c r="I39" s="136">
        <v>856</v>
      </c>
      <c r="J39" s="137"/>
      <c r="K39" s="136"/>
      <c r="L39" s="135">
        <f t="shared" si="16"/>
        <v>1680</v>
      </c>
      <c r="M39" s="141">
        <f aca="true" t="shared" si="21" ref="M39:M47">IF(ISERROR(F39/L39-1),"         /0",(F39/L39-1))</f>
        <v>0.09047619047619038</v>
      </c>
      <c r="N39" s="140">
        <v>3104</v>
      </c>
      <c r="O39" s="136">
        <v>2952</v>
      </c>
      <c r="P39" s="137"/>
      <c r="Q39" s="136"/>
      <c r="R39" s="135">
        <f t="shared" si="18"/>
        <v>6056</v>
      </c>
      <c r="S39" s="139">
        <f t="shared" si="5"/>
        <v>0.002123330585672497</v>
      </c>
      <c r="T39" s="138">
        <v>2893</v>
      </c>
      <c r="U39" s="136">
        <v>2577</v>
      </c>
      <c r="V39" s="137"/>
      <c r="W39" s="136"/>
      <c r="X39" s="135">
        <f t="shared" si="19"/>
        <v>5470</v>
      </c>
      <c r="Y39" s="134">
        <f t="shared" si="20"/>
        <v>0.10712979890310792</v>
      </c>
    </row>
    <row r="40" spans="1:25" ht="19.5" customHeight="1">
      <c r="A40" s="142" t="s">
        <v>197</v>
      </c>
      <c r="B40" s="140">
        <v>1108</v>
      </c>
      <c r="C40" s="136">
        <v>549</v>
      </c>
      <c r="D40" s="137">
        <v>0</v>
      </c>
      <c r="E40" s="136">
        <v>0</v>
      </c>
      <c r="F40" s="135">
        <f t="shared" si="15"/>
        <v>1657</v>
      </c>
      <c r="G40" s="139">
        <f t="shared" si="1"/>
        <v>0.001748423306261086</v>
      </c>
      <c r="H40" s="138">
        <v>1266</v>
      </c>
      <c r="I40" s="136">
        <v>917</v>
      </c>
      <c r="J40" s="137"/>
      <c r="K40" s="136"/>
      <c r="L40" s="135">
        <f t="shared" si="16"/>
        <v>2183</v>
      </c>
      <c r="M40" s="141">
        <f t="shared" si="21"/>
        <v>-0.24095281722400363</v>
      </c>
      <c r="N40" s="140">
        <v>4811</v>
      </c>
      <c r="O40" s="136">
        <v>2655</v>
      </c>
      <c r="P40" s="137"/>
      <c r="Q40" s="136"/>
      <c r="R40" s="135">
        <f t="shared" si="18"/>
        <v>7466</v>
      </c>
      <c r="S40" s="139">
        <f t="shared" si="5"/>
        <v>0.002617699166550671</v>
      </c>
      <c r="T40" s="138">
        <v>4908</v>
      </c>
      <c r="U40" s="136">
        <v>3980</v>
      </c>
      <c r="V40" s="137"/>
      <c r="W40" s="136"/>
      <c r="X40" s="135">
        <f t="shared" si="19"/>
        <v>8888</v>
      </c>
      <c r="Y40" s="134">
        <f t="shared" si="20"/>
        <v>-0.15999099909991</v>
      </c>
    </row>
    <row r="41" spans="1:25" ht="19.5" customHeight="1">
      <c r="A41" s="142" t="s">
        <v>198</v>
      </c>
      <c r="B41" s="140">
        <v>0</v>
      </c>
      <c r="C41" s="136">
        <v>0</v>
      </c>
      <c r="D41" s="137">
        <v>1539</v>
      </c>
      <c r="E41" s="136">
        <v>0</v>
      </c>
      <c r="F41" s="135">
        <f t="shared" si="15"/>
        <v>1539</v>
      </c>
      <c r="G41" s="139">
        <f t="shared" si="1"/>
        <v>0.0016239127750970496</v>
      </c>
      <c r="H41" s="138"/>
      <c r="I41" s="136"/>
      <c r="J41" s="137"/>
      <c r="K41" s="136"/>
      <c r="L41" s="135">
        <f t="shared" si="16"/>
        <v>0</v>
      </c>
      <c r="M41" s="141" t="str">
        <f t="shared" si="21"/>
        <v>         /0</v>
      </c>
      <c r="N41" s="140"/>
      <c r="O41" s="136"/>
      <c r="P41" s="137">
        <v>4376</v>
      </c>
      <c r="Q41" s="136"/>
      <c r="R41" s="135">
        <f t="shared" si="18"/>
        <v>4376</v>
      </c>
      <c r="S41" s="139">
        <f t="shared" si="5"/>
        <v>0.0015342956807963752</v>
      </c>
      <c r="T41" s="138"/>
      <c r="U41" s="136"/>
      <c r="V41" s="137"/>
      <c r="W41" s="136"/>
      <c r="X41" s="135">
        <f t="shared" si="19"/>
        <v>0</v>
      </c>
      <c r="Y41" s="134" t="str">
        <f t="shared" si="20"/>
        <v>         /0</v>
      </c>
    </row>
    <row r="42" spans="1:25" ht="19.5" customHeight="1">
      <c r="A42" s="142" t="s">
        <v>199</v>
      </c>
      <c r="B42" s="140">
        <v>0</v>
      </c>
      <c r="C42" s="136">
        <v>0</v>
      </c>
      <c r="D42" s="137">
        <v>358</v>
      </c>
      <c r="E42" s="136">
        <v>348</v>
      </c>
      <c r="F42" s="135">
        <f t="shared" si="15"/>
        <v>706</v>
      </c>
      <c r="G42" s="139">
        <f t="shared" si="1"/>
        <v>0.0007449528389983866</v>
      </c>
      <c r="H42" s="138"/>
      <c r="I42" s="136"/>
      <c r="J42" s="137"/>
      <c r="K42" s="136"/>
      <c r="L42" s="135">
        <f t="shared" si="16"/>
        <v>0</v>
      </c>
      <c r="M42" s="141" t="str">
        <f t="shared" si="21"/>
        <v>         /0</v>
      </c>
      <c r="N42" s="140"/>
      <c r="O42" s="136"/>
      <c r="P42" s="137">
        <v>1769</v>
      </c>
      <c r="Q42" s="136">
        <v>2086</v>
      </c>
      <c r="R42" s="135">
        <f t="shared" si="18"/>
        <v>3855</v>
      </c>
      <c r="S42" s="139">
        <f t="shared" si="5"/>
        <v>0.001351624737081816</v>
      </c>
      <c r="T42" s="138"/>
      <c r="U42" s="136"/>
      <c r="V42" s="137"/>
      <c r="W42" s="136"/>
      <c r="X42" s="135">
        <f t="shared" si="19"/>
        <v>0</v>
      </c>
      <c r="Y42" s="134" t="str">
        <f t="shared" si="20"/>
        <v>         /0</v>
      </c>
    </row>
    <row r="43" spans="1:25" ht="19.5" customHeight="1">
      <c r="A43" s="142" t="s">
        <v>200</v>
      </c>
      <c r="B43" s="140">
        <v>375</v>
      </c>
      <c r="C43" s="136">
        <v>330</v>
      </c>
      <c r="D43" s="137">
        <v>0</v>
      </c>
      <c r="E43" s="136">
        <v>0</v>
      </c>
      <c r="F43" s="135">
        <f t="shared" si="15"/>
        <v>705</v>
      </c>
      <c r="G43" s="139">
        <f t="shared" si="1"/>
        <v>0.000743897665005471</v>
      </c>
      <c r="H43" s="138"/>
      <c r="I43" s="136"/>
      <c r="J43" s="137"/>
      <c r="K43" s="136"/>
      <c r="L43" s="135">
        <f t="shared" si="16"/>
        <v>0</v>
      </c>
      <c r="M43" s="141" t="str">
        <f t="shared" si="21"/>
        <v>         /0</v>
      </c>
      <c r="N43" s="140">
        <v>1283</v>
      </c>
      <c r="O43" s="136">
        <v>956</v>
      </c>
      <c r="P43" s="137"/>
      <c r="Q43" s="136"/>
      <c r="R43" s="135">
        <f t="shared" si="18"/>
        <v>2239</v>
      </c>
      <c r="S43" s="139">
        <f t="shared" si="5"/>
        <v>0.0007850292571533556</v>
      </c>
      <c r="T43" s="138"/>
      <c r="U43" s="136"/>
      <c r="V43" s="137"/>
      <c r="W43" s="136"/>
      <c r="X43" s="135">
        <f t="shared" si="19"/>
        <v>0</v>
      </c>
      <c r="Y43" s="134" t="str">
        <f t="shared" si="20"/>
        <v>         /0</v>
      </c>
    </row>
    <row r="44" spans="1:25" ht="19.5" customHeight="1">
      <c r="A44" s="142" t="s">
        <v>201</v>
      </c>
      <c r="B44" s="140">
        <v>276</v>
      </c>
      <c r="C44" s="136">
        <v>275</v>
      </c>
      <c r="D44" s="137">
        <v>0</v>
      </c>
      <c r="E44" s="136">
        <v>0</v>
      </c>
      <c r="F44" s="135">
        <f t="shared" si="15"/>
        <v>551</v>
      </c>
      <c r="G44" s="139">
        <f t="shared" si="1"/>
        <v>0.0005814008700964745</v>
      </c>
      <c r="H44" s="138">
        <v>183</v>
      </c>
      <c r="I44" s="136">
        <v>141</v>
      </c>
      <c r="J44" s="137"/>
      <c r="K44" s="136"/>
      <c r="L44" s="135">
        <f t="shared" si="16"/>
        <v>324</v>
      </c>
      <c r="M44" s="141">
        <f t="shared" si="21"/>
        <v>0.7006172839506173</v>
      </c>
      <c r="N44" s="140">
        <v>660</v>
      </c>
      <c r="O44" s="136">
        <v>772</v>
      </c>
      <c r="P44" s="137">
        <v>0</v>
      </c>
      <c r="Q44" s="136">
        <v>0</v>
      </c>
      <c r="R44" s="135">
        <f t="shared" si="18"/>
        <v>1432</v>
      </c>
      <c r="S44" s="139">
        <f t="shared" si="5"/>
        <v>0.0005020821332039326</v>
      </c>
      <c r="T44" s="138">
        <v>674</v>
      </c>
      <c r="U44" s="136">
        <v>818</v>
      </c>
      <c r="V44" s="137"/>
      <c r="W44" s="136"/>
      <c r="X44" s="135">
        <f t="shared" si="19"/>
        <v>1492</v>
      </c>
      <c r="Y44" s="134">
        <f t="shared" si="20"/>
        <v>-0.04021447721179627</v>
      </c>
    </row>
    <row r="45" spans="1:25" ht="19.5" customHeight="1">
      <c r="A45" s="142" t="s">
        <v>202</v>
      </c>
      <c r="B45" s="140">
        <v>136</v>
      </c>
      <c r="C45" s="136">
        <v>180</v>
      </c>
      <c r="D45" s="137">
        <v>0</v>
      </c>
      <c r="E45" s="136">
        <v>0</v>
      </c>
      <c r="F45" s="135">
        <f t="shared" si="15"/>
        <v>316</v>
      </c>
      <c r="G45" s="139">
        <f t="shared" si="1"/>
        <v>0.00033343498176131755</v>
      </c>
      <c r="H45" s="138">
        <v>176</v>
      </c>
      <c r="I45" s="136">
        <v>193</v>
      </c>
      <c r="J45" s="137"/>
      <c r="K45" s="136"/>
      <c r="L45" s="135">
        <f t="shared" si="16"/>
        <v>369</v>
      </c>
      <c r="M45" s="141">
        <f t="shared" si="21"/>
        <v>-0.14363143631436315</v>
      </c>
      <c r="N45" s="140">
        <v>777</v>
      </c>
      <c r="O45" s="136">
        <v>778</v>
      </c>
      <c r="P45" s="137">
        <v>0</v>
      </c>
      <c r="Q45" s="136">
        <v>0</v>
      </c>
      <c r="R45" s="135">
        <f t="shared" si="18"/>
        <v>1555</v>
      </c>
      <c r="S45" s="139">
        <f t="shared" si="5"/>
        <v>0.0005452079030252202</v>
      </c>
      <c r="T45" s="138">
        <v>635</v>
      </c>
      <c r="U45" s="136">
        <v>617</v>
      </c>
      <c r="V45" s="137">
        <v>0</v>
      </c>
      <c r="W45" s="136">
        <v>0</v>
      </c>
      <c r="X45" s="135">
        <f t="shared" si="19"/>
        <v>1252</v>
      </c>
      <c r="Y45" s="134">
        <f t="shared" si="20"/>
        <v>0.2420127795527156</v>
      </c>
    </row>
    <row r="46" spans="1:25" ht="19.5" customHeight="1">
      <c r="A46" s="142" t="s">
        <v>203</v>
      </c>
      <c r="B46" s="140">
        <v>57</v>
      </c>
      <c r="C46" s="136">
        <v>131</v>
      </c>
      <c r="D46" s="137">
        <v>0</v>
      </c>
      <c r="E46" s="136">
        <v>0</v>
      </c>
      <c r="F46" s="135">
        <f t="shared" si="15"/>
        <v>188</v>
      </c>
      <c r="G46" s="139">
        <f t="shared" si="1"/>
        <v>0.00019837271066812563</v>
      </c>
      <c r="H46" s="138"/>
      <c r="I46" s="136"/>
      <c r="J46" s="137"/>
      <c r="K46" s="136"/>
      <c r="L46" s="135">
        <f t="shared" si="16"/>
        <v>0</v>
      </c>
      <c r="M46" s="141" t="str">
        <f t="shared" si="21"/>
        <v>         /0</v>
      </c>
      <c r="N46" s="140">
        <v>328</v>
      </c>
      <c r="O46" s="136">
        <v>354</v>
      </c>
      <c r="P46" s="137"/>
      <c r="Q46" s="136"/>
      <c r="R46" s="135">
        <f t="shared" si="18"/>
        <v>682</v>
      </c>
      <c r="S46" s="139">
        <f t="shared" si="5"/>
        <v>0.000239120122098521</v>
      </c>
      <c r="T46" s="138"/>
      <c r="U46" s="136"/>
      <c r="V46" s="137"/>
      <c r="W46" s="136"/>
      <c r="X46" s="135">
        <f t="shared" si="19"/>
        <v>0</v>
      </c>
      <c r="Y46" s="134" t="str">
        <f t="shared" si="20"/>
        <v>         /0</v>
      </c>
    </row>
    <row r="47" spans="1:25" ht="19.5" customHeight="1" thickBot="1">
      <c r="A47" s="133" t="s">
        <v>164</v>
      </c>
      <c r="B47" s="131">
        <v>0</v>
      </c>
      <c r="C47" s="127">
        <v>0</v>
      </c>
      <c r="D47" s="128">
        <v>90</v>
      </c>
      <c r="E47" s="127">
        <v>65</v>
      </c>
      <c r="F47" s="126">
        <f t="shared" si="15"/>
        <v>155</v>
      </c>
      <c r="G47" s="130">
        <f t="shared" si="1"/>
        <v>0.00016355196890191208</v>
      </c>
      <c r="H47" s="129">
        <v>0</v>
      </c>
      <c r="I47" s="127">
        <v>0</v>
      </c>
      <c r="J47" s="128">
        <v>78</v>
      </c>
      <c r="K47" s="127">
        <v>56</v>
      </c>
      <c r="L47" s="126">
        <f t="shared" si="16"/>
        <v>134</v>
      </c>
      <c r="M47" s="132">
        <f t="shared" si="21"/>
        <v>0.15671641791044766</v>
      </c>
      <c r="N47" s="131">
        <v>0</v>
      </c>
      <c r="O47" s="127">
        <v>0</v>
      </c>
      <c r="P47" s="128">
        <v>1730</v>
      </c>
      <c r="Q47" s="127">
        <v>690</v>
      </c>
      <c r="R47" s="126">
        <f t="shared" si="18"/>
        <v>2420</v>
      </c>
      <c r="S47" s="130">
        <f t="shared" si="5"/>
        <v>0.0008484907558334616</v>
      </c>
      <c r="T47" s="129">
        <v>0</v>
      </c>
      <c r="U47" s="127">
        <v>0</v>
      </c>
      <c r="V47" s="128">
        <v>201</v>
      </c>
      <c r="W47" s="127">
        <v>198</v>
      </c>
      <c r="X47" s="126">
        <f t="shared" si="19"/>
        <v>399</v>
      </c>
      <c r="Y47" s="125" t="str">
        <f t="shared" si="20"/>
        <v>  *  </v>
      </c>
    </row>
    <row r="48" ht="6.75" customHeight="1" thickTop="1">
      <c r="A48" s="124"/>
    </row>
    <row r="49" ht="15">
      <c r="A49" s="124" t="s">
        <v>41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 M5:M8 Y5:Y8">
    <cfRule type="cellIs" priority="3" dxfId="91" operator="lessThan" stopIfTrue="1">
      <formula>0</formula>
    </cfRule>
  </conditionalFormatting>
  <conditionalFormatting sqref="M9:M47 Y9:Y47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N24" sqref="N24"/>
    </sheetView>
  </sheetViews>
  <sheetFormatPr defaultColWidth="8.00390625" defaultRowHeight="15"/>
  <cols>
    <col min="1" max="1" width="29.8515625" style="123" customWidth="1"/>
    <col min="2" max="2" width="9.140625" style="123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9.421875" style="123" customWidth="1"/>
    <col min="13" max="13" width="9.57421875" style="123" customWidth="1"/>
    <col min="14" max="14" width="10.710937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0.421875" style="123" bestFit="1" customWidth="1"/>
    <col min="19" max="19" width="11.28125" style="123" bestFit="1" customWidth="1"/>
    <col min="20" max="20" width="10.421875" style="123" bestFit="1" customWidth="1"/>
    <col min="21" max="21" width="10.28125" style="123" customWidth="1"/>
    <col min="22" max="22" width="9.421875" style="123" customWidth="1"/>
    <col min="23" max="23" width="10.28125" style="123" customWidth="1"/>
    <col min="24" max="24" width="10.574218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18" t="s">
        <v>27</v>
      </c>
      <c r="Y1" s="619"/>
    </row>
    <row r="2" ht="5.25" customHeight="1" thickBot="1"/>
    <row r="3" spans="1:25" ht="24.75" customHeight="1" thickTop="1">
      <c r="A3" s="620" t="s">
        <v>45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2"/>
    </row>
    <row r="4" spans="1:25" ht="21" customHeight="1" thickBot="1">
      <c r="A4" s="641" t="s">
        <v>43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169" customFormat="1" ht="19.5" customHeight="1" thickBot="1" thickTop="1">
      <c r="A5" s="637" t="s">
        <v>42</v>
      </c>
      <c r="B5" s="609" t="s">
        <v>35</v>
      </c>
      <c r="C5" s="610"/>
      <c r="D5" s="610"/>
      <c r="E5" s="610"/>
      <c r="F5" s="610"/>
      <c r="G5" s="610"/>
      <c r="H5" s="610"/>
      <c r="I5" s="610"/>
      <c r="J5" s="611"/>
      <c r="K5" s="611"/>
      <c r="L5" s="611"/>
      <c r="M5" s="612"/>
      <c r="N5" s="613" t="s">
        <v>34</v>
      </c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2"/>
    </row>
    <row r="6" spans="1:25" s="168" customFormat="1" ht="26.25" customHeight="1" thickBot="1">
      <c r="A6" s="638"/>
      <c r="B6" s="616" t="s">
        <v>145</v>
      </c>
      <c r="C6" s="605"/>
      <c r="D6" s="605"/>
      <c r="E6" s="605"/>
      <c r="F6" s="617"/>
      <c r="G6" s="606" t="s">
        <v>33</v>
      </c>
      <c r="H6" s="616" t="s">
        <v>146</v>
      </c>
      <c r="I6" s="605"/>
      <c r="J6" s="605"/>
      <c r="K6" s="605"/>
      <c r="L6" s="617"/>
      <c r="M6" s="606" t="s">
        <v>32</v>
      </c>
      <c r="N6" s="604" t="s">
        <v>147</v>
      </c>
      <c r="O6" s="605"/>
      <c r="P6" s="605"/>
      <c r="Q6" s="605"/>
      <c r="R6" s="605"/>
      <c r="S6" s="606" t="s">
        <v>33</v>
      </c>
      <c r="T6" s="604" t="s">
        <v>148</v>
      </c>
      <c r="U6" s="605"/>
      <c r="V6" s="605"/>
      <c r="W6" s="605"/>
      <c r="X6" s="605"/>
      <c r="Y6" s="606" t="s">
        <v>32</v>
      </c>
    </row>
    <row r="7" spans="1:25" s="163" customFormat="1" ht="26.25" customHeight="1">
      <c r="A7" s="639"/>
      <c r="B7" s="629" t="s">
        <v>21</v>
      </c>
      <c r="C7" s="630"/>
      <c r="D7" s="627" t="s">
        <v>20</v>
      </c>
      <c r="E7" s="628"/>
      <c r="F7" s="614" t="s">
        <v>16</v>
      </c>
      <c r="G7" s="607"/>
      <c r="H7" s="629" t="s">
        <v>21</v>
      </c>
      <c r="I7" s="630"/>
      <c r="J7" s="627" t="s">
        <v>20</v>
      </c>
      <c r="K7" s="628"/>
      <c r="L7" s="614" t="s">
        <v>16</v>
      </c>
      <c r="M7" s="607"/>
      <c r="N7" s="630" t="s">
        <v>21</v>
      </c>
      <c r="O7" s="630"/>
      <c r="P7" s="635" t="s">
        <v>20</v>
      </c>
      <c r="Q7" s="630"/>
      <c r="R7" s="614" t="s">
        <v>16</v>
      </c>
      <c r="S7" s="607"/>
      <c r="T7" s="636" t="s">
        <v>21</v>
      </c>
      <c r="U7" s="628"/>
      <c r="V7" s="627" t="s">
        <v>20</v>
      </c>
      <c r="W7" s="631"/>
      <c r="X7" s="614" t="s">
        <v>16</v>
      </c>
      <c r="Y7" s="607"/>
    </row>
    <row r="8" spans="1:25" s="163" customFormat="1" ht="16.5" customHeight="1" thickBot="1">
      <c r="A8" s="640"/>
      <c r="B8" s="166" t="s">
        <v>30</v>
      </c>
      <c r="C8" s="164" t="s">
        <v>29</v>
      </c>
      <c r="D8" s="165" t="s">
        <v>30</v>
      </c>
      <c r="E8" s="164" t="s">
        <v>29</v>
      </c>
      <c r="F8" s="615"/>
      <c r="G8" s="608"/>
      <c r="H8" s="166" t="s">
        <v>30</v>
      </c>
      <c r="I8" s="164" t="s">
        <v>29</v>
      </c>
      <c r="J8" s="165" t="s">
        <v>30</v>
      </c>
      <c r="K8" s="164" t="s">
        <v>29</v>
      </c>
      <c r="L8" s="615"/>
      <c r="M8" s="608"/>
      <c r="N8" s="166" t="s">
        <v>30</v>
      </c>
      <c r="O8" s="164" t="s">
        <v>29</v>
      </c>
      <c r="P8" s="165" t="s">
        <v>30</v>
      </c>
      <c r="Q8" s="164" t="s">
        <v>29</v>
      </c>
      <c r="R8" s="615"/>
      <c r="S8" s="608"/>
      <c r="T8" s="166" t="s">
        <v>30</v>
      </c>
      <c r="U8" s="164" t="s">
        <v>29</v>
      </c>
      <c r="V8" s="165" t="s">
        <v>30</v>
      </c>
      <c r="W8" s="164" t="s">
        <v>29</v>
      </c>
      <c r="X8" s="615"/>
      <c r="Y8" s="608"/>
    </row>
    <row r="9" spans="1:25" s="243" customFormat="1" ht="18" customHeight="1" thickBot="1" thickTop="1">
      <c r="A9" s="307" t="s">
        <v>23</v>
      </c>
      <c r="B9" s="305">
        <f>SUM(B10:B55)</f>
        <v>26157.322</v>
      </c>
      <c r="C9" s="304">
        <f>SUM(C10:C55)</f>
        <v>14364.149000000001</v>
      </c>
      <c r="D9" s="303">
        <f>SUM(D10:D55)</f>
        <v>6570.702</v>
      </c>
      <c r="E9" s="304">
        <f>SUM(E10:E55)</f>
        <v>2586.397</v>
      </c>
      <c r="F9" s="485">
        <f aca="true" t="shared" si="0" ref="F9:F21">SUM(B9:E9)</f>
        <v>49678.57</v>
      </c>
      <c r="G9" s="486">
        <f aca="true" t="shared" si="1" ref="G9:G21">F9/$F$9</f>
        <v>1</v>
      </c>
      <c r="H9" s="487">
        <f>SUM(H10:H55)</f>
        <v>28377.528000000002</v>
      </c>
      <c r="I9" s="304">
        <f>SUM(I10:I55)</f>
        <v>16314.130000000001</v>
      </c>
      <c r="J9" s="303">
        <f>SUM(J10:J55)</f>
        <v>3826.8699999999994</v>
      </c>
      <c r="K9" s="304">
        <f>SUM(K10:K55)</f>
        <v>2381.311</v>
      </c>
      <c r="L9" s="485">
        <f aca="true" t="shared" si="2" ref="L9:L21">SUM(H9:K9)</f>
        <v>50899.83900000001</v>
      </c>
      <c r="M9" s="488">
        <f aca="true" t="shared" si="3" ref="M9:M21">IF(ISERROR(F9/L9-1),"         /0",(F9/L9-1))</f>
        <v>-0.023993572946272135</v>
      </c>
      <c r="N9" s="489">
        <f>SUM(N10:N55)</f>
        <v>78158.82299999996</v>
      </c>
      <c r="O9" s="304">
        <f>SUM(O10:O55)</f>
        <v>40627.94700000001</v>
      </c>
      <c r="P9" s="303">
        <f>SUM(P10:P55)</f>
        <v>19511.13697</v>
      </c>
      <c r="Q9" s="304">
        <f>SUM(Q10:Q55)</f>
        <v>5490.923</v>
      </c>
      <c r="R9" s="485">
        <f aca="true" t="shared" si="4" ref="R9:R21">SUM(N9:Q9)</f>
        <v>143788.82996999996</v>
      </c>
      <c r="S9" s="486">
        <f aca="true" t="shared" si="5" ref="S9:S21">R9/$R$9</f>
        <v>1</v>
      </c>
      <c r="T9" s="487">
        <f>SUM(T10:T55)</f>
        <v>83054.63100000002</v>
      </c>
      <c r="U9" s="304">
        <f>SUM(U10:U55)</f>
        <v>45100.448</v>
      </c>
      <c r="V9" s="303">
        <f>SUM(V10:V55)</f>
        <v>12274.574999999999</v>
      </c>
      <c r="W9" s="304">
        <f>SUM(W10:W55)</f>
        <v>4415.138</v>
      </c>
      <c r="X9" s="485">
        <f aca="true" t="shared" si="6" ref="X9:X21">SUM(T9:W9)</f>
        <v>144844.79200000004</v>
      </c>
      <c r="Y9" s="490">
        <f>IF(ISERROR(R9/X9-1),"         /0",(R9/X9-1))</f>
        <v>-0.00729030029605815</v>
      </c>
    </row>
    <row r="10" spans="1:25" ht="19.5" customHeight="1" thickTop="1">
      <c r="A10" s="151" t="s">
        <v>168</v>
      </c>
      <c r="B10" s="149">
        <v>8790.196</v>
      </c>
      <c r="C10" s="145">
        <v>4542.625</v>
      </c>
      <c r="D10" s="146">
        <v>533.394</v>
      </c>
      <c r="E10" s="145">
        <v>525.295</v>
      </c>
      <c r="F10" s="144">
        <f t="shared" si="0"/>
        <v>14391.51</v>
      </c>
      <c r="G10" s="148">
        <f t="shared" si="1"/>
        <v>0.28969251731682294</v>
      </c>
      <c r="H10" s="147">
        <v>9781.423000000003</v>
      </c>
      <c r="I10" s="145">
        <v>6356.321999999998</v>
      </c>
      <c r="J10" s="146"/>
      <c r="K10" s="145"/>
      <c r="L10" s="144">
        <f t="shared" si="2"/>
        <v>16137.745</v>
      </c>
      <c r="M10" s="150">
        <f t="shared" si="3"/>
        <v>-0.10820811705724687</v>
      </c>
      <c r="N10" s="149">
        <v>25397.32</v>
      </c>
      <c r="O10" s="145">
        <v>12393.985999999997</v>
      </c>
      <c r="P10" s="146">
        <v>533.394</v>
      </c>
      <c r="Q10" s="145">
        <v>525.295</v>
      </c>
      <c r="R10" s="144">
        <f t="shared" si="4"/>
        <v>38849.994999999995</v>
      </c>
      <c r="S10" s="148">
        <f t="shared" si="5"/>
        <v>0.2701878512267305</v>
      </c>
      <c r="T10" s="147">
        <v>28093.608</v>
      </c>
      <c r="U10" s="145">
        <v>16526.147</v>
      </c>
      <c r="V10" s="146"/>
      <c r="W10" s="145"/>
      <c r="X10" s="144">
        <f t="shared" si="6"/>
        <v>44619.755000000005</v>
      </c>
      <c r="Y10" s="143">
        <f aca="true" t="shared" si="7" ref="Y10:Y21">IF(ISERROR(R10/X10-1),"         /0",IF(R10/X10&gt;5,"  *  ",(R10/X10-1)))</f>
        <v>-0.1293095401353057</v>
      </c>
    </row>
    <row r="11" spans="1:25" ht="19.5" customHeight="1">
      <c r="A11" s="142" t="s">
        <v>149</v>
      </c>
      <c r="B11" s="140">
        <v>2475.842</v>
      </c>
      <c r="C11" s="136">
        <v>2323.3930000000005</v>
      </c>
      <c r="D11" s="137">
        <v>0</v>
      </c>
      <c r="E11" s="136">
        <v>0</v>
      </c>
      <c r="F11" s="135">
        <f t="shared" si="0"/>
        <v>4799.235000000001</v>
      </c>
      <c r="G11" s="139">
        <f t="shared" si="1"/>
        <v>0.0966057396579652</v>
      </c>
      <c r="H11" s="138">
        <v>1449.9440000000002</v>
      </c>
      <c r="I11" s="136">
        <v>1640.7169999999996</v>
      </c>
      <c r="J11" s="137">
        <v>1.924</v>
      </c>
      <c r="K11" s="136">
        <v>0</v>
      </c>
      <c r="L11" s="135">
        <f t="shared" si="2"/>
        <v>3092.585</v>
      </c>
      <c r="M11" s="141">
        <f t="shared" si="3"/>
        <v>0.5518522530504417</v>
      </c>
      <c r="N11" s="140">
        <v>7432.542000000002</v>
      </c>
      <c r="O11" s="136">
        <v>6300.765999999999</v>
      </c>
      <c r="P11" s="137">
        <v>3.316</v>
      </c>
      <c r="Q11" s="136">
        <v>0</v>
      </c>
      <c r="R11" s="135">
        <f t="shared" si="4"/>
        <v>13736.624000000002</v>
      </c>
      <c r="S11" s="139">
        <f t="shared" si="5"/>
        <v>0.09553331787222975</v>
      </c>
      <c r="T11" s="138">
        <v>4456.238000000002</v>
      </c>
      <c r="U11" s="136">
        <v>5011.947</v>
      </c>
      <c r="V11" s="137">
        <v>4.216</v>
      </c>
      <c r="W11" s="136">
        <v>0</v>
      </c>
      <c r="X11" s="135">
        <f t="shared" si="6"/>
        <v>9472.401000000002</v>
      </c>
      <c r="Y11" s="134">
        <f t="shared" si="7"/>
        <v>0.4501734037653178</v>
      </c>
    </row>
    <row r="12" spans="1:25" ht="19.5" customHeight="1">
      <c r="A12" s="142" t="s">
        <v>204</v>
      </c>
      <c r="B12" s="140">
        <v>2347.351</v>
      </c>
      <c r="C12" s="136">
        <v>1151.5910000000001</v>
      </c>
      <c r="D12" s="137">
        <v>887.244</v>
      </c>
      <c r="E12" s="136">
        <v>312.817</v>
      </c>
      <c r="F12" s="135">
        <f t="shared" si="0"/>
        <v>4699.003</v>
      </c>
      <c r="G12" s="139">
        <f t="shared" si="1"/>
        <v>0.09458812924768165</v>
      </c>
      <c r="H12" s="138">
        <v>2120.877</v>
      </c>
      <c r="I12" s="136">
        <v>945.6880000000001</v>
      </c>
      <c r="J12" s="137">
        <v>772.54</v>
      </c>
      <c r="K12" s="136">
        <v>903.226</v>
      </c>
      <c r="L12" s="135">
        <f t="shared" si="2"/>
        <v>4742.331</v>
      </c>
      <c r="M12" s="141">
        <f t="shared" si="3"/>
        <v>-0.009136435225630679</v>
      </c>
      <c r="N12" s="140">
        <v>6355.192999999999</v>
      </c>
      <c r="O12" s="136">
        <v>2959.5550000000003</v>
      </c>
      <c r="P12" s="137">
        <v>4080.0480000000002</v>
      </c>
      <c r="Q12" s="136">
        <v>659.517</v>
      </c>
      <c r="R12" s="135">
        <f t="shared" si="4"/>
        <v>14054.313</v>
      </c>
      <c r="S12" s="139">
        <f t="shared" si="5"/>
        <v>0.09774273149682271</v>
      </c>
      <c r="T12" s="138">
        <v>6248.207</v>
      </c>
      <c r="U12" s="136">
        <v>3596.348</v>
      </c>
      <c r="V12" s="137">
        <v>2904.179</v>
      </c>
      <c r="W12" s="136">
        <v>1278.856</v>
      </c>
      <c r="X12" s="135">
        <f t="shared" si="6"/>
        <v>14027.59</v>
      </c>
      <c r="Y12" s="134">
        <f t="shared" si="7"/>
        <v>0.0019050314416089176</v>
      </c>
    </row>
    <row r="13" spans="1:25" ht="19.5" customHeight="1">
      <c r="A13" s="142" t="s">
        <v>205</v>
      </c>
      <c r="B13" s="140">
        <v>0</v>
      </c>
      <c r="C13" s="136">
        <v>0</v>
      </c>
      <c r="D13" s="137">
        <v>3254.92</v>
      </c>
      <c r="E13" s="136">
        <v>982.75</v>
      </c>
      <c r="F13" s="135">
        <f t="shared" si="0"/>
        <v>4237.67</v>
      </c>
      <c r="G13" s="139">
        <f t="shared" si="1"/>
        <v>0.08530177096482447</v>
      </c>
      <c r="H13" s="138"/>
      <c r="I13" s="136"/>
      <c r="J13" s="137">
        <v>2016.259</v>
      </c>
      <c r="K13" s="136">
        <v>1084.398</v>
      </c>
      <c r="L13" s="135">
        <f t="shared" si="2"/>
        <v>3100.657</v>
      </c>
      <c r="M13" s="141">
        <f t="shared" si="3"/>
        <v>0.36670067021279684</v>
      </c>
      <c r="N13" s="140"/>
      <c r="O13" s="136"/>
      <c r="P13" s="137">
        <v>9053.221</v>
      </c>
      <c r="Q13" s="136">
        <v>2261.0359999999996</v>
      </c>
      <c r="R13" s="135">
        <f t="shared" si="4"/>
        <v>11314.257</v>
      </c>
      <c r="S13" s="139">
        <f t="shared" si="5"/>
        <v>0.07868661983243484</v>
      </c>
      <c r="T13" s="138"/>
      <c r="U13" s="136"/>
      <c r="V13" s="137">
        <v>6589.555999999999</v>
      </c>
      <c r="W13" s="136">
        <v>2338.8140000000003</v>
      </c>
      <c r="X13" s="135">
        <f t="shared" si="6"/>
        <v>8928.369999999999</v>
      </c>
      <c r="Y13" s="134">
        <f t="shared" si="7"/>
        <v>0.26722537260440604</v>
      </c>
    </row>
    <row r="14" spans="1:25" ht="19.5" customHeight="1">
      <c r="A14" s="142" t="s">
        <v>206</v>
      </c>
      <c r="B14" s="140">
        <v>2521.1859999999997</v>
      </c>
      <c r="C14" s="136">
        <v>812.392</v>
      </c>
      <c r="D14" s="137">
        <v>0</v>
      </c>
      <c r="E14" s="136">
        <v>0</v>
      </c>
      <c r="F14" s="135">
        <f t="shared" si="0"/>
        <v>3333.5779999999995</v>
      </c>
      <c r="G14" s="139">
        <f t="shared" si="1"/>
        <v>0.06710293794688534</v>
      </c>
      <c r="H14" s="138">
        <v>2369.517</v>
      </c>
      <c r="I14" s="136">
        <v>1286.819</v>
      </c>
      <c r="J14" s="137">
        <v>85.057</v>
      </c>
      <c r="K14" s="136">
        <v>134.91299999999998</v>
      </c>
      <c r="L14" s="135">
        <f t="shared" si="2"/>
        <v>3876.3059999999996</v>
      </c>
      <c r="M14" s="141">
        <f t="shared" si="3"/>
        <v>-0.14001165026703266</v>
      </c>
      <c r="N14" s="140">
        <v>8443.918</v>
      </c>
      <c r="O14" s="136">
        <v>2828.232</v>
      </c>
      <c r="P14" s="137"/>
      <c r="Q14" s="136"/>
      <c r="R14" s="135">
        <f t="shared" si="4"/>
        <v>11272.15</v>
      </c>
      <c r="S14" s="139">
        <f t="shared" si="5"/>
        <v>0.07839378067372699</v>
      </c>
      <c r="T14" s="138">
        <v>8299.594000000001</v>
      </c>
      <c r="U14" s="136">
        <v>3586.599</v>
      </c>
      <c r="V14" s="137">
        <v>136.3</v>
      </c>
      <c r="W14" s="136">
        <v>244.60299999999998</v>
      </c>
      <c r="X14" s="135">
        <f t="shared" si="6"/>
        <v>12267.096</v>
      </c>
      <c r="Y14" s="134">
        <f t="shared" si="7"/>
        <v>-0.08110688951973632</v>
      </c>
    </row>
    <row r="15" spans="1:25" ht="19.5" customHeight="1">
      <c r="A15" s="142" t="s">
        <v>207</v>
      </c>
      <c r="B15" s="140">
        <v>2196.797</v>
      </c>
      <c r="C15" s="136">
        <v>471.53200000000004</v>
      </c>
      <c r="D15" s="137">
        <v>0</v>
      </c>
      <c r="E15" s="136">
        <v>0</v>
      </c>
      <c r="F15" s="135">
        <f t="shared" si="0"/>
        <v>2668.329</v>
      </c>
      <c r="G15" s="139">
        <f t="shared" si="1"/>
        <v>0.05371187214124722</v>
      </c>
      <c r="H15" s="138">
        <v>3374.188</v>
      </c>
      <c r="I15" s="136">
        <v>1157.283</v>
      </c>
      <c r="J15" s="137"/>
      <c r="K15" s="136"/>
      <c r="L15" s="135">
        <f t="shared" si="2"/>
        <v>4531.471</v>
      </c>
      <c r="M15" s="141">
        <f t="shared" si="3"/>
        <v>-0.41115611244119177</v>
      </c>
      <c r="N15" s="140">
        <v>7181.446</v>
      </c>
      <c r="O15" s="136">
        <v>1577.266</v>
      </c>
      <c r="P15" s="137"/>
      <c r="Q15" s="136"/>
      <c r="R15" s="135">
        <f t="shared" si="4"/>
        <v>8758.712</v>
      </c>
      <c r="S15" s="139">
        <f t="shared" si="5"/>
        <v>0.060913716328503495</v>
      </c>
      <c r="T15" s="138">
        <v>10563.389</v>
      </c>
      <c r="U15" s="136">
        <v>3005.4200000000005</v>
      </c>
      <c r="V15" s="137"/>
      <c r="W15" s="136"/>
      <c r="X15" s="135">
        <f t="shared" si="6"/>
        <v>13568.809</v>
      </c>
      <c r="Y15" s="134">
        <f t="shared" si="7"/>
        <v>-0.35449662531177206</v>
      </c>
    </row>
    <row r="16" spans="1:25" ht="19.5" customHeight="1">
      <c r="A16" s="142" t="s">
        <v>208</v>
      </c>
      <c r="B16" s="140">
        <v>1322.0729999999999</v>
      </c>
      <c r="C16" s="136">
        <v>49.349</v>
      </c>
      <c r="D16" s="137">
        <v>0</v>
      </c>
      <c r="E16" s="136">
        <v>0</v>
      </c>
      <c r="F16" s="135">
        <f t="shared" si="0"/>
        <v>1371.4219999999998</v>
      </c>
      <c r="G16" s="139">
        <f t="shared" si="1"/>
        <v>0.02760590733589956</v>
      </c>
      <c r="H16" s="138">
        <v>744.857</v>
      </c>
      <c r="I16" s="136">
        <v>23.147</v>
      </c>
      <c r="J16" s="137"/>
      <c r="K16" s="136"/>
      <c r="L16" s="135">
        <f t="shared" si="2"/>
        <v>768.004</v>
      </c>
      <c r="M16" s="141">
        <f t="shared" si="3"/>
        <v>0.7856964286644337</v>
      </c>
      <c r="N16" s="140">
        <v>3268.2270000000003</v>
      </c>
      <c r="O16" s="136">
        <v>196.291</v>
      </c>
      <c r="P16" s="137"/>
      <c r="Q16" s="136"/>
      <c r="R16" s="135">
        <f t="shared" si="4"/>
        <v>3464.5180000000005</v>
      </c>
      <c r="S16" s="139">
        <f t="shared" si="5"/>
        <v>0.02409448634308267</v>
      </c>
      <c r="T16" s="138">
        <v>2354.19</v>
      </c>
      <c r="U16" s="136">
        <v>36.04</v>
      </c>
      <c r="V16" s="137"/>
      <c r="W16" s="136"/>
      <c r="X16" s="135">
        <f t="shared" si="6"/>
        <v>2390.23</v>
      </c>
      <c r="Y16" s="134">
        <f t="shared" si="7"/>
        <v>0.4494496345539971</v>
      </c>
    </row>
    <row r="17" spans="1:25" ht="19.5" customHeight="1">
      <c r="A17" s="142" t="s">
        <v>209</v>
      </c>
      <c r="B17" s="140">
        <v>0</v>
      </c>
      <c r="C17" s="136">
        <v>0</v>
      </c>
      <c r="D17" s="137">
        <v>729.9340000000001</v>
      </c>
      <c r="E17" s="136">
        <v>536.712</v>
      </c>
      <c r="F17" s="135">
        <f t="shared" si="0"/>
        <v>1266.6460000000002</v>
      </c>
      <c r="G17" s="139">
        <f t="shared" si="1"/>
        <v>0.02549682891435885</v>
      </c>
      <c r="H17" s="138"/>
      <c r="I17" s="136"/>
      <c r="J17" s="137"/>
      <c r="K17" s="136"/>
      <c r="L17" s="135">
        <f t="shared" si="2"/>
        <v>0</v>
      </c>
      <c r="M17" s="141" t="str">
        <f t="shared" si="3"/>
        <v>         /0</v>
      </c>
      <c r="N17" s="140"/>
      <c r="O17" s="136"/>
      <c r="P17" s="137">
        <v>1599.386</v>
      </c>
      <c r="Q17" s="136">
        <v>1078.4589999999998</v>
      </c>
      <c r="R17" s="135">
        <f t="shared" si="4"/>
        <v>2677.845</v>
      </c>
      <c r="S17" s="139">
        <f t="shared" si="5"/>
        <v>0.018623456359987797</v>
      </c>
      <c r="T17" s="138"/>
      <c r="U17" s="136"/>
      <c r="V17" s="137"/>
      <c r="W17" s="136"/>
      <c r="X17" s="135">
        <f t="shared" si="6"/>
        <v>0</v>
      </c>
      <c r="Y17" s="134" t="str">
        <f t="shared" si="7"/>
        <v>         /0</v>
      </c>
    </row>
    <row r="18" spans="1:25" ht="19.5" customHeight="1">
      <c r="A18" s="142" t="s">
        <v>176</v>
      </c>
      <c r="B18" s="140">
        <v>389.377</v>
      </c>
      <c r="C18" s="136">
        <v>866.392</v>
      </c>
      <c r="D18" s="137">
        <v>0</v>
      </c>
      <c r="E18" s="136">
        <v>0</v>
      </c>
      <c r="F18" s="135">
        <f t="shared" si="0"/>
        <v>1255.769</v>
      </c>
      <c r="G18" s="139">
        <f t="shared" si="1"/>
        <v>0.02527788138829278</v>
      </c>
      <c r="H18" s="138">
        <v>287.643</v>
      </c>
      <c r="I18" s="136">
        <v>761.288</v>
      </c>
      <c r="J18" s="137"/>
      <c r="K18" s="136"/>
      <c r="L18" s="135">
        <f t="shared" si="2"/>
        <v>1048.931</v>
      </c>
      <c r="M18" s="141">
        <f t="shared" si="3"/>
        <v>0.1971893289453739</v>
      </c>
      <c r="N18" s="140">
        <v>1109.454</v>
      </c>
      <c r="O18" s="136">
        <v>2608.5020000000004</v>
      </c>
      <c r="P18" s="137"/>
      <c r="Q18" s="136"/>
      <c r="R18" s="135">
        <f t="shared" si="4"/>
        <v>3717.956</v>
      </c>
      <c r="S18" s="139">
        <f t="shared" si="5"/>
        <v>0.025857057191269395</v>
      </c>
      <c r="T18" s="138">
        <v>809.4449999999999</v>
      </c>
      <c r="U18" s="136">
        <v>2300.819</v>
      </c>
      <c r="V18" s="137"/>
      <c r="W18" s="136"/>
      <c r="X18" s="135">
        <f t="shared" si="6"/>
        <v>3110.264</v>
      </c>
      <c r="Y18" s="134">
        <f t="shared" si="7"/>
        <v>0.19538277136603188</v>
      </c>
    </row>
    <row r="19" spans="1:25" ht="20.25" customHeight="1">
      <c r="A19" s="142" t="s">
        <v>210</v>
      </c>
      <c r="B19" s="140">
        <v>0</v>
      </c>
      <c r="C19" s="136">
        <v>0</v>
      </c>
      <c r="D19" s="137">
        <v>987.231</v>
      </c>
      <c r="E19" s="136">
        <v>217.144</v>
      </c>
      <c r="F19" s="135">
        <f t="shared" si="0"/>
        <v>1204.375</v>
      </c>
      <c r="G19" s="139">
        <f t="shared" si="1"/>
        <v>0.024243350804984926</v>
      </c>
      <c r="H19" s="138"/>
      <c r="I19" s="136"/>
      <c r="J19" s="137">
        <v>852.46</v>
      </c>
      <c r="K19" s="136">
        <v>69.983</v>
      </c>
      <c r="L19" s="135">
        <f t="shared" si="2"/>
        <v>922.443</v>
      </c>
      <c r="M19" s="141">
        <f t="shared" si="3"/>
        <v>0.30563622901360854</v>
      </c>
      <c r="N19" s="140"/>
      <c r="O19" s="136"/>
      <c r="P19" s="137">
        <v>3240.358</v>
      </c>
      <c r="Q19" s="136">
        <v>601.386</v>
      </c>
      <c r="R19" s="135">
        <f t="shared" si="4"/>
        <v>3841.744</v>
      </c>
      <c r="S19" s="139">
        <f t="shared" si="5"/>
        <v>0.026717958556318595</v>
      </c>
      <c r="T19" s="138"/>
      <c r="U19" s="136"/>
      <c r="V19" s="137">
        <v>1561.335</v>
      </c>
      <c r="W19" s="136">
        <v>160.815</v>
      </c>
      <c r="X19" s="135">
        <f t="shared" si="6"/>
        <v>1722.15</v>
      </c>
      <c r="Y19" s="134">
        <f t="shared" si="7"/>
        <v>1.230783613506373</v>
      </c>
    </row>
    <row r="20" spans="1:25" ht="19.5" customHeight="1">
      <c r="A20" s="142" t="s">
        <v>211</v>
      </c>
      <c r="B20" s="140">
        <v>666.056</v>
      </c>
      <c r="C20" s="136">
        <v>474.03499999999997</v>
      </c>
      <c r="D20" s="137">
        <v>0</v>
      </c>
      <c r="E20" s="136">
        <v>0</v>
      </c>
      <c r="F20" s="135">
        <f t="shared" si="0"/>
        <v>1140.091</v>
      </c>
      <c r="G20" s="139">
        <f t="shared" si="1"/>
        <v>0.022949352205588847</v>
      </c>
      <c r="H20" s="138">
        <v>1198.159</v>
      </c>
      <c r="I20" s="136"/>
      <c r="J20" s="137"/>
      <c r="K20" s="136"/>
      <c r="L20" s="135">
        <f t="shared" si="2"/>
        <v>1198.159</v>
      </c>
      <c r="M20" s="141">
        <f t="shared" si="3"/>
        <v>-0.04846435239396463</v>
      </c>
      <c r="N20" s="140">
        <v>2662.083</v>
      </c>
      <c r="O20" s="136">
        <v>1500.3919999999998</v>
      </c>
      <c r="P20" s="137"/>
      <c r="Q20" s="136"/>
      <c r="R20" s="135">
        <f t="shared" si="4"/>
        <v>4162.475</v>
      </c>
      <c r="S20" s="139">
        <f t="shared" si="5"/>
        <v>0.028948528205344305</v>
      </c>
      <c r="T20" s="138">
        <v>3611.424</v>
      </c>
      <c r="U20" s="136"/>
      <c r="V20" s="137"/>
      <c r="W20" s="136"/>
      <c r="X20" s="135">
        <f t="shared" si="6"/>
        <v>3611.424</v>
      </c>
      <c r="Y20" s="134">
        <f t="shared" si="7"/>
        <v>0.1525855175133135</v>
      </c>
    </row>
    <row r="21" spans="1:25" ht="19.5" customHeight="1">
      <c r="A21" s="142" t="s">
        <v>212</v>
      </c>
      <c r="B21" s="140">
        <v>658.601</v>
      </c>
      <c r="C21" s="136">
        <v>454.64099999999996</v>
      </c>
      <c r="D21" s="137">
        <v>0</v>
      </c>
      <c r="E21" s="136">
        <v>0</v>
      </c>
      <c r="F21" s="135">
        <f t="shared" si="0"/>
        <v>1113.242</v>
      </c>
      <c r="G21" s="139">
        <f t="shared" si="1"/>
        <v>0.022408897840658457</v>
      </c>
      <c r="H21" s="138"/>
      <c r="I21" s="136"/>
      <c r="J21" s="137"/>
      <c r="K21" s="136"/>
      <c r="L21" s="135">
        <f t="shared" si="2"/>
        <v>0</v>
      </c>
      <c r="M21" s="141" t="str">
        <f t="shared" si="3"/>
        <v>         /0</v>
      </c>
      <c r="N21" s="140">
        <v>1777.092</v>
      </c>
      <c r="O21" s="136">
        <v>1059.385</v>
      </c>
      <c r="P21" s="137"/>
      <c r="Q21" s="136"/>
      <c r="R21" s="135">
        <f t="shared" si="4"/>
        <v>2836.477</v>
      </c>
      <c r="S21" s="139">
        <f t="shared" si="5"/>
        <v>0.019726685310616974</v>
      </c>
      <c r="T21" s="138">
        <v>511.048</v>
      </c>
      <c r="U21" s="136">
        <v>476.89099999999996</v>
      </c>
      <c r="V21" s="137"/>
      <c r="W21" s="136"/>
      <c r="X21" s="135">
        <f t="shared" si="6"/>
        <v>987.939</v>
      </c>
      <c r="Y21" s="134">
        <f t="shared" si="7"/>
        <v>1.871105402256617</v>
      </c>
    </row>
    <row r="22" spans="1:25" ht="19.5" customHeight="1">
      <c r="A22" s="142" t="s">
        <v>150</v>
      </c>
      <c r="B22" s="140">
        <v>691.702</v>
      </c>
      <c r="C22" s="136">
        <v>323.745</v>
      </c>
      <c r="D22" s="137">
        <v>0</v>
      </c>
      <c r="E22" s="136">
        <v>0</v>
      </c>
      <c r="F22" s="135">
        <f aca="true" t="shared" si="8" ref="F22:F33">SUM(B22:E22)</f>
        <v>1015.447</v>
      </c>
      <c r="G22" s="139">
        <f aca="true" t="shared" si="9" ref="G22:G33">F22/$F$9</f>
        <v>0.02044034278764465</v>
      </c>
      <c r="H22" s="138">
        <v>672.468</v>
      </c>
      <c r="I22" s="136">
        <v>494.49</v>
      </c>
      <c r="J22" s="137">
        <v>0</v>
      </c>
      <c r="K22" s="136">
        <v>0</v>
      </c>
      <c r="L22" s="135">
        <f aca="true" t="shared" si="10" ref="L22:L33">SUM(H22:K22)</f>
        <v>1166.958</v>
      </c>
      <c r="M22" s="141">
        <f aca="true" t="shared" si="11" ref="M22:M33">IF(ISERROR(F22/L22-1),"         /0",(F22/L22-1))</f>
        <v>-0.1298341499865463</v>
      </c>
      <c r="N22" s="140">
        <v>2102.8080000000004</v>
      </c>
      <c r="O22" s="136">
        <v>881.209</v>
      </c>
      <c r="P22" s="137">
        <v>0</v>
      </c>
      <c r="Q22" s="136">
        <v>0</v>
      </c>
      <c r="R22" s="135">
        <f aca="true" t="shared" si="12" ref="R22:R33">SUM(N22:Q22)</f>
        <v>2984.0170000000003</v>
      </c>
      <c r="S22" s="139">
        <f aca="true" t="shared" si="13" ref="S22:S33">R22/$R$9</f>
        <v>0.020752773359534148</v>
      </c>
      <c r="T22" s="138">
        <v>672.468</v>
      </c>
      <c r="U22" s="136">
        <v>494.49</v>
      </c>
      <c r="V22" s="137">
        <v>0</v>
      </c>
      <c r="W22" s="136">
        <v>0</v>
      </c>
      <c r="X22" s="135">
        <f aca="true" t="shared" si="14" ref="X22:X33">SUM(T22:W22)</f>
        <v>1166.958</v>
      </c>
      <c r="Y22" s="134">
        <f aca="true" t="shared" si="15" ref="Y22:Y33">IF(ISERROR(R22/X22-1),"         /0",IF(R22/X22&gt;5,"  *  ",(R22/X22-1)))</f>
        <v>1.5570903151612998</v>
      </c>
    </row>
    <row r="23" spans="1:25" ht="19.5" customHeight="1">
      <c r="A23" s="142" t="s">
        <v>213</v>
      </c>
      <c r="B23" s="140">
        <v>344.496</v>
      </c>
      <c r="C23" s="136">
        <v>325.327</v>
      </c>
      <c r="D23" s="137">
        <v>0</v>
      </c>
      <c r="E23" s="136">
        <v>0</v>
      </c>
      <c r="F23" s="135">
        <f t="shared" si="8"/>
        <v>669.823</v>
      </c>
      <c r="G23" s="139">
        <f t="shared" si="9"/>
        <v>0.013483137699011867</v>
      </c>
      <c r="H23" s="138">
        <v>363.934</v>
      </c>
      <c r="I23" s="136">
        <v>340.643</v>
      </c>
      <c r="J23" s="137"/>
      <c r="K23" s="136"/>
      <c r="L23" s="135">
        <f t="shared" si="10"/>
        <v>704.577</v>
      </c>
      <c r="M23" s="141">
        <f t="shared" si="11"/>
        <v>-0.04932604953042752</v>
      </c>
      <c r="N23" s="140">
        <v>825.932</v>
      </c>
      <c r="O23" s="136">
        <v>927.261</v>
      </c>
      <c r="P23" s="137"/>
      <c r="Q23" s="136"/>
      <c r="R23" s="135">
        <f t="shared" si="12"/>
        <v>1753.193</v>
      </c>
      <c r="S23" s="139">
        <f t="shared" si="13"/>
        <v>0.012192831671039992</v>
      </c>
      <c r="T23" s="138">
        <v>944.4370000000001</v>
      </c>
      <c r="U23" s="136">
        <v>842.5519999999999</v>
      </c>
      <c r="V23" s="137"/>
      <c r="W23" s="136"/>
      <c r="X23" s="135">
        <f t="shared" si="14"/>
        <v>1786.989</v>
      </c>
      <c r="Y23" s="134">
        <f t="shared" si="15"/>
        <v>-0.018912259672555387</v>
      </c>
    </row>
    <row r="24" spans="1:25" ht="19.5" customHeight="1">
      <c r="A24" s="142" t="s">
        <v>181</v>
      </c>
      <c r="B24" s="140">
        <v>184.043</v>
      </c>
      <c r="C24" s="136">
        <v>414.623</v>
      </c>
      <c r="D24" s="137">
        <v>0</v>
      </c>
      <c r="E24" s="136">
        <v>0</v>
      </c>
      <c r="F24" s="135">
        <f t="shared" si="8"/>
        <v>598.6659999999999</v>
      </c>
      <c r="G24" s="139">
        <f t="shared" si="9"/>
        <v>0.012050789706708545</v>
      </c>
      <c r="H24" s="138">
        <v>203.862</v>
      </c>
      <c r="I24" s="136">
        <v>332.198</v>
      </c>
      <c r="J24" s="137"/>
      <c r="K24" s="136"/>
      <c r="L24" s="135">
        <f t="shared" si="10"/>
        <v>536.06</v>
      </c>
      <c r="M24" s="141">
        <f t="shared" si="11"/>
        <v>0.11678916539193374</v>
      </c>
      <c r="N24" s="140">
        <v>599.5690000000001</v>
      </c>
      <c r="O24" s="136">
        <v>1122.817</v>
      </c>
      <c r="P24" s="137"/>
      <c r="Q24" s="136"/>
      <c r="R24" s="135">
        <f t="shared" si="12"/>
        <v>1722.386</v>
      </c>
      <c r="S24" s="139">
        <f t="shared" si="13"/>
        <v>0.011978579979817333</v>
      </c>
      <c r="T24" s="138">
        <v>623.41</v>
      </c>
      <c r="U24" s="136">
        <v>948.689</v>
      </c>
      <c r="V24" s="137"/>
      <c r="W24" s="136"/>
      <c r="X24" s="135">
        <f t="shared" si="14"/>
        <v>1572.099</v>
      </c>
      <c r="Y24" s="134">
        <f t="shared" si="15"/>
        <v>0.09559639691902366</v>
      </c>
    </row>
    <row r="25" spans="1:25" ht="19.5" customHeight="1">
      <c r="A25" s="142" t="s">
        <v>154</v>
      </c>
      <c r="B25" s="140">
        <v>431.536</v>
      </c>
      <c r="C25" s="136">
        <v>153.558</v>
      </c>
      <c r="D25" s="137">
        <v>0</v>
      </c>
      <c r="E25" s="136">
        <v>0</v>
      </c>
      <c r="F25" s="135">
        <f t="shared" si="8"/>
        <v>585.094</v>
      </c>
      <c r="G25" s="139">
        <f t="shared" si="9"/>
        <v>0.011777593437170194</v>
      </c>
      <c r="H25" s="138">
        <v>347.254</v>
      </c>
      <c r="I25" s="136">
        <v>129.07999999999998</v>
      </c>
      <c r="J25" s="137"/>
      <c r="K25" s="136"/>
      <c r="L25" s="135">
        <f t="shared" si="10"/>
        <v>476.334</v>
      </c>
      <c r="M25" s="141">
        <f t="shared" si="11"/>
        <v>0.22832718218728876</v>
      </c>
      <c r="N25" s="140">
        <v>1218.0919999999999</v>
      </c>
      <c r="O25" s="136">
        <v>422.86799999999994</v>
      </c>
      <c r="P25" s="137"/>
      <c r="Q25" s="136"/>
      <c r="R25" s="135">
        <f t="shared" si="12"/>
        <v>1640.9599999999998</v>
      </c>
      <c r="S25" s="139">
        <f t="shared" si="13"/>
        <v>0.011412291207476749</v>
      </c>
      <c r="T25" s="138">
        <v>704.455</v>
      </c>
      <c r="U25" s="136">
        <v>337.83899999999994</v>
      </c>
      <c r="V25" s="137"/>
      <c r="W25" s="136"/>
      <c r="X25" s="135">
        <f t="shared" si="14"/>
        <v>1042.2939999999999</v>
      </c>
      <c r="Y25" s="134">
        <f t="shared" si="15"/>
        <v>0.5743734493338732</v>
      </c>
    </row>
    <row r="26" spans="1:25" ht="19.5" customHeight="1">
      <c r="A26" s="142" t="s">
        <v>214</v>
      </c>
      <c r="B26" s="140">
        <v>511.676</v>
      </c>
      <c r="C26" s="136">
        <v>41.539</v>
      </c>
      <c r="D26" s="137">
        <v>0</v>
      </c>
      <c r="E26" s="136">
        <v>0</v>
      </c>
      <c r="F26" s="135">
        <f t="shared" si="8"/>
        <v>553.215</v>
      </c>
      <c r="G26" s="139">
        <f t="shared" si="9"/>
        <v>0.011135888170694126</v>
      </c>
      <c r="H26" s="138">
        <v>1076.481</v>
      </c>
      <c r="I26" s="136">
        <v>123.146</v>
      </c>
      <c r="J26" s="137"/>
      <c r="K26" s="136"/>
      <c r="L26" s="135">
        <f t="shared" si="10"/>
        <v>1199.627</v>
      </c>
      <c r="M26" s="141">
        <f t="shared" si="11"/>
        <v>-0.538844157392256</v>
      </c>
      <c r="N26" s="140">
        <v>1595.547</v>
      </c>
      <c r="O26" s="136">
        <v>197.13299999999998</v>
      </c>
      <c r="P26" s="137">
        <v>96.968</v>
      </c>
      <c r="Q26" s="136">
        <v>11.984</v>
      </c>
      <c r="R26" s="135">
        <f t="shared" si="12"/>
        <v>1901.632</v>
      </c>
      <c r="S26" s="139">
        <f t="shared" si="13"/>
        <v>0.013225171944140277</v>
      </c>
      <c r="T26" s="138">
        <v>3302.3869999999997</v>
      </c>
      <c r="U26" s="136">
        <v>265.471</v>
      </c>
      <c r="V26" s="137">
        <v>610.775</v>
      </c>
      <c r="W26" s="136">
        <v>5.879</v>
      </c>
      <c r="X26" s="135">
        <f t="shared" si="14"/>
        <v>4184.512</v>
      </c>
      <c r="Y26" s="134">
        <f t="shared" si="15"/>
        <v>-0.5455546548797088</v>
      </c>
    </row>
    <row r="27" spans="1:25" ht="19.5" customHeight="1">
      <c r="A27" s="142" t="s">
        <v>166</v>
      </c>
      <c r="B27" s="140">
        <v>373.289</v>
      </c>
      <c r="C27" s="136">
        <v>160.12300000000002</v>
      </c>
      <c r="D27" s="137">
        <v>0</v>
      </c>
      <c r="E27" s="136">
        <v>0</v>
      </c>
      <c r="F27" s="135">
        <f t="shared" si="8"/>
        <v>533.412</v>
      </c>
      <c r="G27" s="139">
        <f t="shared" si="9"/>
        <v>0.010737265585543224</v>
      </c>
      <c r="H27" s="138">
        <v>778.148</v>
      </c>
      <c r="I27" s="136">
        <v>598.0509999999999</v>
      </c>
      <c r="J27" s="137"/>
      <c r="K27" s="136"/>
      <c r="L27" s="135">
        <f t="shared" si="10"/>
        <v>1376.199</v>
      </c>
      <c r="M27" s="141">
        <f t="shared" si="11"/>
        <v>-0.6124019854686713</v>
      </c>
      <c r="N27" s="140">
        <v>1270.722</v>
      </c>
      <c r="O27" s="136">
        <v>542.3349999999999</v>
      </c>
      <c r="P27" s="137"/>
      <c r="Q27" s="136"/>
      <c r="R27" s="135">
        <f t="shared" si="12"/>
        <v>1813.0569999999998</v>
      </c>
      <c r="S27" s="139">
        <f t="shared" si="13"/>
        <v>0.012609164427989818</v>
      </c>
      <c r="T27" s="138">
        <v>1817.3840000000002</v>
      </c>
      <c r="U27" s="136">
        <v>1556.504</v>
      </c>
      <c r="V27" s="137"/>
      <c r="W27" s="136"/>
      <c r="X27" s="135">
        <f t="shared" si="14"/>
        <v>3373.888</v>
      </c>
      <c r="Y27" s="134">
        <f t="shared" si="15"/>
        <v>-0.46262086945387637</v>
      </c>
    </row>
    <row r="28" spans="1:25" ht="19.5" customHeight="1">
      <c r="A28" s="142" t="s">
        <v>165</v>
      </c>
      <c r="B28" s="140">
        <v>328.422</v>
      </c>
      <c r="C28" s="136">
        <v>203.00300000000001</v>
      </c>
      <c r="D28" s="137">
        <v>0</v>
      </c>
      <c r="E28" s="136">
        <v>0</v>
      </c>
      <c r="F28" s="135">
        <f t="shared" si="8"/>
        <v>531.4250000000001</v>
      </c>
      <c r="G28" s="139">
        <f t="shared" si="9"/>
        <v>0.0106972684600221</v>
      </c>
      <c r="H28" s="138">
        <v>660.0629999999999</v>
      </c>
      <c r="I28" s="136">
        <v>542.9590000000001</v>
      </c>
      <c r="J28" s="137"/>
      <c r="K28" s="136"/>
      <c r="L28" s="135">
        <f t="shared" si="10"/>
        <v>1203.022</v>
      </c>
      <c r="M28" s="141">
        <f t="shared" si="11"/>
        <v>-0.5582582862158796</v>
      </c>
      <c r="N28" s="140">
        <v>1117.578</v>
      </c>
      <c r="O28" s="136">
        <v>566.955</v>
      </c>
      <c r="P28" s="137"/>
      <c r="Q28" s="136"/>
      <c r="R28" s="135">
        <f t="shared" si="12"/>
        <v>1684.533</v>
      </c>
      <c r="S28" s="139">
        <f t="shared" si="13"/>
        <v>0.011715325873028247</v>
      </c>
      <c r="T28" s="138">
        <v>1890.6789999999999</v>
      </c>
      <c r="U28" s="136">
        <v>1364.3860000000002</v>
      </c>
      <c r="V28" s="137"/>
      <c r="W28" s="136"/>
      <c r="X28" s="135">
        <f t="shared" si="14"/>
        <v>3255.065</v>
      </c>
      <c r="Y28" s="134">
        <f t="shared" si="15"/>
        <v>-0.48248867534135265</v>
      </c>
    </row>
    <row r="29" spans="1:25" ht="19.5" customHeight="1">
      <c r="A29" s="142" t="s">
        <v>215</v>
      </c>
      <c r="B29" s="140">
        <v>170.525</v>
      </c>
      <c r="C29" s="136">
        <v>226.538</v>
      </c>
      <c r="D29" s="137">
        <v>0</v>
      </c>
      <c r="E29" s="136">
        <v>0</v>
      </c>
      <c r="F29" s="135">
        <f t="shared" si="8"/>
        <v>397.063</v>
      </c>
      <c r="G29" s="139">
        <f t="shared" si="9"/>
        <v>0.007992641495115499</v>
      </c>
      <c r="H29" s="138">
        <v>270.245</v>
      </c>
      <c r="I29" s="136">
        <v>123.173</v>
      </c>
      <c r="J29" s="137"/>
      <c r="K29" s="136"/>
      <c r="L29" s="135">
        <f t="shared" si="10"/>
        <v>393.418</v>
      </c>
      <c r="M29" s="141">
        <f t="shared" si="11"/>
        <v>0.009264954831756489</v>
      </c>
      <c r="N29" s="140">
        <v>627.121</v>
      </c>
      <c r="O29" s="136">
        <v>637.669</v>
      </c>
      <c r="P29" s="137"/>
      <c r="Q29" s="136"/>
      <c r="R29" s="135">
        <f t="shared" si="12"/>
        <v>1264.79</v>
      </c>
      <c r="S29" s="139">
        <f t="shared" si="13"/>
        <v>0.008796163097396961</v>
      </c>
      <c r="T29" s="138">
        <v>722.106</v>
      </c>
      <c r="U29" s="136">
        <v>509.702</v>
      </c>
      <c r="V29" s="137"/>
      <c r="W29" s="136"/>
      <c r="X29" s="135">
        <f t="shared" si="14"/>
        <v>1231.808</v>
      </c>
      <c r="Y29" s="134">
        <f t="shared" si="15"/>
        <v>0.026775276666493486</v>
      </c>
    </row>
    <row r="30" spans="1:25" ht="19.5" customHeight="1">
      <c r="A30" s="142" t="s">
        <v>184</v>
      </c>
      <c r="B30" s="140">
        <v>109.32499999999999</v>
      </c>
      <c r="C30" s="136">
        <v>261.566</v>
      </c>
      <c r="D30" s="137">
        <v>0</v>
      </c>
      <c r="E30" s="136">
        <v>0</v>
      </c>
      <c r="F30" s="135">
        <f t="shared" si="8"/>
        <v>370.89099999999996</v>
      </c>
      <c r="G30" s="139">
        <f t="shared" si="9"/>
        <v>0.007465814736615808</v>
      </c>
      <c r="H30" s="138">
        <v>99.312</v>
      </c>
      <c r="I30" s="136">
        <v>290.00199999999995</v>
      </c>
      <c r="J30" s="137"/>
      <c r="K30" s="136"/>
      <c r="L30" s="135">
        <f t="shared" si="10"/>
        <v>389.31399999999996</v>
      </c>
      <c r="M30" s="141">
        <f t="shared" si="11"/>
        <v>-0.04732169919396678</v>
      </c>
      <c r="N30" s="140">
        <v>291.844</v>
      </c>
      <c r="O30" s="136">
        <v>662.9639999999999</v>
      </c>
      <c r="P30" s="137"/>
      <c r="Q30" s="136"/>
      <c r="R30" s="135">
        <f t="shared" si="12"/>
        <v>954.808</v>
      </c>
      <c r="S30" s="139">
        <f t="shared" si="13"/>
        <v>0.0066403489074861426</v>
      </c>
      <c r="T30" s="138">
        <v>316.079</v>
      </c>
      <c r="U30" s="136">
        <v>715.653</v>
      </c>
      <c r="V30" s="137"/>
      <c r="W30" s="136"/>
      <c r="X30" s="135">
        <f t="shared" si="14"/>
        <v>1031.732</v>
      </c>
      <c r="Y30" s="134">
        <f t="shared" si="15"/>
        <v>-0.07455812168276255</v>
      </c>
    </row>
    <row r="31" spans="1:25" ht="19.5" customHeight="1">
      <c r="A31" s="142" t="s">
        <v>171</v>
      </c>
      <c r="B31" s="140">
        <v>122.638</v>
      </c>
      <c r="C31" s="136">
        <v>245.05200000000002</v>
      </c>
      <c r="D31" s="137">
        <v>0</v>
      </c>
      <c r="E31" s="136">
        <v>0</v>
      </c>
      <c r="F31" s="135">
        <f t="shared" si="8"/>
        <v>367.69000000000005</v>
      </c>
      <c r="G31" s="139">
        <f t="shared" si="9"/>
        <v>0.007401380514777299</v>
      </c>
      <c r="H31" s="138">
        <v>159.773</v>
      </c>
      <c r="I31" s="136">
        <v>250.937</v>
      </c>
      <c r="J31" s="137"/>
      <c r="K31" s="136"/>
      <c r="L31" s="135">
        <f t="shared" si="10"/>
        <v>410.71000000000004</v>
      </c>
      <c r="M31" s="141">
        <f t="shared" si="11"/>
        <v>-0.10474544082199111</v>
      </c>
      <c r="N31" s="140">
        <v>291.51500000000004</v>
      </c>
      <c r="O31" s="136">
        <v>649.042</v>
      </c>
      <c r="P31" s="137"/>
      <c r="Q31" s="136"/>
      <c r="R31" s="135">
        <f t="shared" si="12"/>
        <v>940.557</v>
      </c>
      <c r="S31" s="139">
        <f t="shared" si="13"/>
        <v>0.0065412382880939875</v>
      </c>
      <c r="T31" s="138">
        <v>439.58000000000004</v>
      </c>
      <c r="U31" s="136">
        <v>672.091</v>
      </c>
      <c r="V31" s="137"/>
      <c r="W31" s="136"/>
      <c r="X31" s="135">
        <f t="shared" si="14"/>
        <v>1111.671</v>
      </c>
      <c r="Y31" s="134">
        <f t="shared" si="15"/>
        <v>-0.15392503717376815</v>
      </c>
    </row>
    <row r="32" spans="1:25" ht="19.5" customHeight="1">
      <c r="A32" s="142" t="s">
        <v>216</v>
      </c>
      <c r="B32" s="140">
        <v>272.13</v>
      </c>
      <c r="C32" s="136">
        <v>0</v>
      </c>
      <c r="D32" s="137">
        <v>0</v>
      </c>
      <c r="E32" s="136">
        <v>0</v>
      </c>
      <c r="F32" s="135">
        <f t="shared" si="8"/>
        <v>272.13</v>
      </c>
      <c r="G32" s="139">
        <f t="shared" si="9"/>
        <v>0.0054778146794483016</v>
      </c>
      <c r="H32" s="138">
        <v>498.445</v>
      </c>
      <c r="I32" s="136">
        <v>0</v>
      </c>
      <c r="J32" s="137"/>
      <c r="K32" s="136">
        <v>94.816</v>
      </c>
      <c r="L32" s="135">
        <f t="shared" si="10"/>
        <v>593.261</v>
      </c>
      <c r="M32" s="141">
        <f t="shared" si="11"/>
        <v>-0.5412980121733941</v>
      </c>
      <c r="N32" s="140">
        <v>802.207</v>
      </c>
      <c r="O32" s="136">
        <v>5.396</v>
      </c>
      <c r="P32" s="137"/>
      <c r="Q32" s="136">
        <v>19.560000000000002</v>
      </c>
      <c r="R32" s="135">
        <f t="shared" si="12"/>
        <v>827.163</v>
      </c>
      <c r="S32" s="139">
        <f t="shared" si="13"/>
        <v>0.005752623483844878</v>
      </c>
      <c r="T32" s="138">
        <v>1606.889</v>
      </c>
      <c r="U32" s="136">
        <v>127.92000000000002</v>
      </c>
      <c r="V32" s="137">
        <v>8.87</v>
      </c>
      <c r="W32" s="136">
        <v>189.18200000000002</v>
      </c>
      <c r="X32" s="135">
        <f t="shared" si="14"/>
        <v>1932.8609999999999</v>
      </c>
      <c r="Y32" s="134">
        <f t="shared" si="15"/>
        <v>-0.5720525169683697</v>
      </c>
    </row>
    <row r="33" spans="1:25" ht="19.5" customHeight="1">
      <c r="A33" s="142" t="s">
        <v>185</v>
      </c>
      <c r="B33" s="140">
        <v>24.86</v>
      </c>
      <c r="C33" s="136">
        <v>209.31</v>
      </c>
      <c r="D33" s="137">
        <v>0</v>
      </c>
      <c r="E33" s="136">
        <v>0</v>
      </c>
      <c r="F33" s="135">
        <f t="shared" si="8"/>
        <v>234.17000000000002</v>
      </c>
      <c r="G33" s="139">
        <f t="shared" si="9"/>
        <v>0.00471370250794256</v>
      </c>
      <c r="H33" s="138">
        <v>6.75</v>
      </c>
      <c r="I33" s="136">
        <v>198.836</v>
      </c>
      <c r="J33" s="137"/>
      <c r="K33" s="136"/>
      <c r="L33" s="135">
        <f t="shared" si="10"/>
        <v>205.586</v>
      </c>
      <c r="M33" s="141">
        <f t="shared" si="11"/>
        <v>0.13903670483398667</v>
      </c>
      <c r="N33" s="140">
        <v>42.678</v>
      </c>
      <c r="O33" s="136">
        <v>619.933</v>
      </c>
      <c r="P33" s="137"/>
      <c r="Q33" s="136"/>
      <c r="R33" s="135">
        <f t="shared" si="12"/>
        <v>662.611</v>
      </c>
      <c r="S33" s="139">
        <f t="shared" si="13"/>
        <v>0.004608223045825235</v>
      </c>
      <c r="T33" s="138">
        <v>14.706</v>
      </c>
      <c r="U33" s="136">
        <v>564.0840000000001</v>
      </c>
      <c r="V33" s="137"/>
      <c r="W33" s="136"/>
      <c r="X33" s="135">
        <f t="shared" si="14"/>
        <v>578.7900000000001</v>
      </c>
      <c r="Y33" s="134">
        <f t="shared" si="15"/>
        <v>0.1448210922787192</v>
      </c>
    </row>
    <row r="34" spans="1:25" ht="19.5" customHeight="1">
      <c r="A34" s="142" t="s">
        <v>217</v>
      </c>
      <c r="B34" s="140">
        <v>105.43799999999999</v>
      </c>
      <c r="C34" s="136">
        <v>122.84100000000001</v>
      </c>
      <c r="D34" s="137">
        <v>0</v>
      </c>
      <c r="E34" s="136">
        <v>0</v>
      </c>
      <c r="F34" s="135">
        <f>SUM(B34:E34)</f>
        <v>228.279</v>
      </c>
      <c r="G34" s="139">
        <f>F34/$F$9</f>
        <v>0.004595120189651192</v>
      </c>
      <c r="H34" s="138"/>
      <c r="I34" s="136"/>
      <c r="J34" s="137"/>
      <c r="K34" s="136"/>
      <c r="L34" s="135">
        <f>SUM(H34:K34)</f>
        <v>0</v>
      </c>
      <c r="M34" s="141" t="str">
        <f>IF(ISERROR(F34/L34-1),"         /0",(F34/L34-1))</f>
        <v>         /0</v>
      </c>
      <c r="N34" s="140">
        <v>336.557</v>
      </c>
      <c r="O34" s="136">
        <v>354.101</v>
      </c>
      <c r="P34" s="137"/>
      <c r="Q34" s="136"/>
      <c r="R34" s="135">
        <f>SUM(N34:Q34)</f>
        <v>690.658</v>
      </c>
      <c r="S34" s="139">
        <f>R34/$R$9</f>
        <v>0.004803279921980717</v>
      </c>
      <c r="T34" s="138"/>
      <c r="U34" s="136"/>
      <c r="V34" s="137"/>
      <c r="W34" s="136"/>
      <c r="X34" s="135">
        <f>SUM(T34:W34)</f>
        <v>0</v>
      </c>
      <c r="Y34" s="134" t="str">
        <f>IF(ISERROR(R34/X34-1),"         /0",IF(R34/X34&gt;5,"  *  ",(R34/X34-1)))</f>
        <v>         /0</v>
      </c>
    </row>
    <row r="35" spans="1:25" ht="19.5" customHeight="1">
      <c r="A35" s="142" t="s">
        <v>195</v>
      </c>
      <c r="B35" s="140">
        <v>124.115</v>
      </c>
      <c r="C35" s="136">
        <v>55.808</v>
      </c>
      <c r="D35" s="137">
        <v>0</v>
      </c>
      <c r="E35" s="136">
        <v>0</v>
      </c>
      <c r="F35" s="135">
        <f>SUM(B35:E35)</f>
        <v>179.923</v>
      </c>
      <c r="G35" s="139">
        <f>F35/$F$9</f>
        <v>0.0036217427353484612</v>
      </c>
      <c r="H35" s="138"/>
      <c r="I35" s="136"/>
      <c r="J35" s="137"/>
      <c r="K35" s="136"/>
      <c r="L35" s="135">
        <f>SUM(H35:K35)</f>
        <v>0</v>
      </c>
      <c r="M35" s="141" t="str">
        <f>IF(ISERROR(F35/L35-1),"         /0",(F35/L35-1))</f>
        <v>         /0</v>
      </c>
      <c r="N35" s="140">
        <v>177.81099999999998</v>
      </c>
      <c r="O35" s="136">
        <v>138.488</v>
      </c>
      <c r="P35" s="137"/>
      <c r="Q35" s="136"/>
      <c r="R35" s="135">
        <f>SUM(N35:Q35)</f>
        <v>316.299</v>
      </c>
      <c r="S35" s="139">
        <f>R35/$R$9</f>
        <v>0.0021997466706279788</v>
      </c>
      <c r="T35" s="138"/>
      <c r="U35" s="136"/>
      <c r="V35" s="137"/>
      <c r="W35" s="136"/>
      <c r="X35" s="135">
        <f>SUM(T35:W35)</f>
        <v>0</v>
      </c>
      <c r="Y35" s="134" t="str">
        <f>IF(ISERROR(R35/X35-1),"         /0",IF(R35/X35&gt;5,"  *  ",(R35/X35-1)))</f>
        <v>         /0</v>
      </c>
    </row>
    <row r="36" spans="1:25" ht="19.5" customHeight="1">
      <c r="A36" s="142" t="s">
        <v>178</v>
      </c>
      <c r="B36" s="140">
        <v>128.375</v>
      </c>
      <c r="C36" s="136">
        <v>33.655</v>
      </c>
      <c r="D36" s="137">
        <v>0</v>
      </c>
      <c r="E36" s="136">
        <v>0</v>
      </c>
      <c r="F36" s="135">
        <f>SUM(B36:E36)</f>
        <v>162.03</v>
      </c>
      <c r="G36" s="139">
        <f>F36/$F$9</f>
        <v>0.003261567311619477</v>
      </c>
      <c r="H36" s="138">
        <v>103.739</v>
      </c>
      <c r="I36" s="136">
        <v>35.829</v>
      </c>
      <c r="J36" s="137"/>
      <c r="K36" s="136"/>
      <c r="L36" s="135">
        <f>SUM(H36:K36)</f>
        <v>139.568</v>
      </c>
      <c r="M36" s="141">
        <f aca="true" t="shared" si="16" ref="M36:M42">IF(ISERROR(F36/L36-1),"         /0",(F36/L36-1))</f>
        <v>0.1609394703656999</v>
      </c>
      <c r="N36" s="140">
        <v>326.644</v>
      </c>
      <c r="O36" s="136">
        <v>79.44599999999998</v>
      </c>
      <c r="P36" s="137"/>
      <c r="Q36" s="136"/>
      <c r="R36" s="135">
        <f>SUM(N36:Q36)</f>
        <v>406.09</v>
      </c>
      <c r="S36" s="139">
        <f>R36/$R$9</f>
        <v>0.002824211032837018</v>
      </c>
      <c r="T36" s="138">
        <v>267.047</v>
      </c>
      <c r="U36" s="136">
        <v>116.67399999999999</v>
      </c>
      <c r="V36" s="137"/>
      <c r="W36" s="136">
        <v>0.025</v>
      </c>
      <c r="X36" s="135">
        <f>SUM(T36:W36)</f>
        <v>383.746</v>
      </c>
      <c r="Y36" s="134">
        <f>IF(ISERROR(R36/X36-1),"         /0",IF(R36/X36&gt;5,"  *  ",(R36/X36-1)))</f>
        <v>0.05822601408223149</v>
      </c>
    </row>
    <row r="37" spans="1:25" ht="19.5" customHeight="1">
      <c r="A37" s="142" t="s">
        <v>173</v>
      </c>
      <c r="B37" s="140">
        <v>105.24799999999999</v>
      </c>
      <c r="C37" s="136">
        <v>54.688</v>
      </c>
      <c r="D37" s="137">
        <v>0.025</v>
      </c>
      <c r="E37" s="136">
        <v>0</v>
      </c>
      <c r="F37" s="135">
        <f aca="true" t="shared" si="17" ref="F37:F42">SUM(B37:E37)</f>
        <v>159.96099999999998</v>
      </c>
      <c r="G37" s="139">
        <f aca="true" t="shared" si="18" ref="G37:G42">F37/$F$9</f>
        <v>0.0032199195749797144</v>
      </c>
      <c r="H37" s="138">
        <v>130.846</v>
      </c>
      <c r="I37" s="136">
        <v>113.914</v>
      </c>
      <c r="J37" s="137"/>
      <c r="K37" s="136"/>
      <c r="L37" s="135">
        <f aca="true" t="shared" si="19" ref="L37:L42">SUM(H37:K37)</f>
        <v>244.76</v>
      </c>
      <c r="M37" s="141">
        <f t="shared" si="16"/>
        <v>-0.3464577545350548</v>
      </c>
      <c r="N37" s="140">
        <v>266.412</v>
      </c>
      <c r="O37" s="136">
        <v>160.697</v>
      </c>
      <c r="P37" s="137">
        <v>0.025</v>
      </c>
      <c r="Q37" s="136"/>
      <c r="R37" s="135">
        <f aca="true" t="shared" si="20" ref="R37:R42">SUM(N37:Q37)</f>
        <v>427.13399999999996</v>
      </c>
      <c r="S37" s="139">
        <f aca="true" t="shared" si="21" ref="S37:S42">R37/$R$9</f>
        <v>0.002970564543081107</v>
      </c>
      <c r="T37" s="138">
        <v>388.73799999999994</v>
      </c>
      <c r="U37" s="136">
        <v>313.513</v>
      </c>
      <c r="V37" s="137"/>
      <c r="W37" s="136"/>
      <c r="X37" s="135">
        <f aca="true" t="shared" si="22" ref="X37:X42">SUM(T37:W37)</f>
        <v>702.251</v>
      </c>
      <c r="Y37" s="134">
        <f aca="true" t="shared" si="23" ref="Y37:Y42">IF(ISERROR(R37/X37-1),"         /0",IF(R37/X37&gt;5,"  *  ",(R37/X37-1)))</f>
        <v>-0.3917644830694439</v>
      </c>
    </row>
    <row r="38" spans="1:25" ht="19.5" customHeight="1">
      <c r="A38" s="142" t="s">
        <v>191</v>
      </c>
      <c r="B38" s="140">
        <v>70.455</v>
      </c>
      <c r="C38" s="136">
        <v>74.732</v>
      </c>
      <c r="D38" s="137">
        <v>0</v>
      </c>
      <c r="E38" s="136">
        <v>0</v>
      </c>
      <c r="F38" s="135">
        <f t="shared" si="17"/>
        <v>145.187</v>
      </c>
      <c r="G38" s="139">
        <f t="shared" si="18"/>
        <v>0.0029225277619706045</v>
      </c>
      <c r="H38" s="138">
        <v>55.515</v>
      </c>
      <c r="I38" s="136">
        <v>103.721</v>
      </c>
      <c r="J38" s="137"/>
      <c r="K38" s="136"/>
      <c r="L38" s="135">
        <f t="shared" si="19"/>
        <v>159.236</v>
      </c>
      <c r="M38" s="141">
        <f t="shared" si="16"/>
        <v>-0.08822753648672399</v>
      </c>
      <c r="N38" s="140">
        <v>222.99099999999999</v>
      </c>
      <c r="O38" s="136">
        <v>217.407</v>
      </c>
      <c r="P38" s="137"/>
      <c r="Q38" s="136"/>
      <c r="R38" s="135">
        <f t="shared" si="20"/>
        <v>440.398</v>
      </c>
      <c r="S38" s="139">
        <f t="shared" si="21"/>
        <v>0.003062810929693805</v>
      </c>
      <c r="T38" s="138">
        <v>220.68099999999998</v>
      </c>
      <c r="U38" s="136">
        <v>278.525</v>
      </c>
      <c r="V38" s="137"/>
      <c r="W38" s="136"/>
      <c r="X38" s="135">
        <f t="shared" si="22"/>
        <v>499.20599999999996</v>
      </c>
      <c r="Y38" s="134">
        <f t="shared" si="23"/>
        <v>-0.11780307127718803</v>
      </c>
    </row>
    <row r="39" spans="1:25" ht="19.5" customHeight="1">
      <c r="A39" s="142" t="s">
        <v>188</v>
      </c>
      <c r="B39" s="140">
        <v>68.511</v>
      </c>
      <c r="C39" s="136">
        <v>56.42</v>
      </c>
      <c r="D39" s="137">
        <v>0</v>
      </c>
      <c r="E39" s="136">
        <v>0</v>
      </c>
      <c r="F39" s="135">
        <f t="shared" si="17"/>
        <v>124.931</v>
      </c>
      <c r="G39" s="139">
        <f t="shared" si="18"/>
        <v>0.0025147865568594264</v>
      </c>
      <c r="H39" s="138">
        <v>64.657</v>
      </c>
      <c r="I39" s="136">
        <v>70.605</v>
      </c>
      <c r="J39" s="137"/>
      <c r="K39" s="136"/>
      <c r="L39" s="135">
        <f t="shared" si="19"/>
        <v>135.262</v>
      </c>
      <c r="M39" s="141">
        <f t="shared" si="16"/>
        <v>-0.07637769661841465</v>
      </c>
      <c r="N39" s="140">
        <v>222.76899999999998</v>
      </c>
      <c r="O39" s="136">
        <v>135.625</v>
      </c>
      <c r="P39" s="137"/>
      <c r="Q39" s="136"/>
      <c r="R39" s="135">
        <f t="shared" si="20"/>
        <v>358.394</v>
      </c>
      <c r="S39" s="139">
        <f t="shared" si="21"/>
        <v>0.0024925023736181396</v>
      </c>
      <c r="T39" s="138">
        <v>128.404</v>
      </c>
      <c r="U39" s="136">
        <v>258.954</v>
      </c>
      <c r="V39" s="137"/>
      <c r="W39" s="136"/>
      <c r="X39" s="135">
        <f t="shared" si="22"/>
        <v>387.358</v>
      </c>
      <c r="Y39" s="134">
        <f t="shared" si="23"/>
        <v>-0.07477320721399838</v>
      </c>
    </row>
    <row r="40" spans="1:25" ht="19.5" customHeight="1">
      <c r="A40" s="142" t="s">
        <v>177</v>
      </c>
      <c r="B40" s="140">
        <v>98.42300000000002</v>
      </c>
      <c r="C40" s="136">
        <v>14.948</v>
      </c>
      <c r="D40" s="137">
        <v>0</v>
      </c>
      <c r="E40" s="136">
        <v>0</v>
      </c>
      <c r="F40" s="135">
        <f t="shared" si="17"/>
        <v>113.37100000000001</v>
      </c>
      <c r="G40" s="139">
        <f t="shared" si="18"/>
        <v>0.002282090647939343</v>
      </c>
      <c r="H40" s="138">
        <v>143.197</v>
      </c>
      <c r="I40" s="136">
        <v>4.421</v>
      </c>
      <c r="J40" s="137">
        <v>0</v>
      </c>
      <c r="K40" s="136">
        <v>0</v>
      </c>
      <c r="L40" s="135">
        <f t="shared" si="19"/>
        <v>147.618</v>
      </c>
      <c r="M40" s="141">
        <f t="shared" si="16"/>
        <v>-0.2319974528851494</v>
      </c>
      <c r="N40" s="140">
        <v>265.53399999999993</v>
      </c>
      <c r="O40" s="136">
        <v>40.24399999999999</v>
      </c>
      <c r="P40" s="137"/>
      <c r="Q40" s="136"/>
      <c r="R40" s="135">
        <f t="shared" si="20"/>
        <v>305.7779999999999</v>
      </c>
      <c r="S40" s="139">
        <f t="shared" si="21"/>
        <v>0.002126576870149074</v>
      </c>
      <c r="T40" s="138">
        <v>333.03900000000004</v>
      </c>
      <c r="U40" s="136">
        <v>45.812999999999995</v>
      </c>
      <c r="V40" s="137">
        <v>0</v>
      </c>
      <c r="W40" s="136">
        <v>0</v>
      </c>
      <c r="X40" s="135">
        <f t="shared" si="22"/>
        <v>378.85200000000003</v>
      </c>
      <c r="Y40" s="134">
        <f t="shared" si="23"/>
        <v>-0.1928827088150521</v>
      </c>
    </row>
    <row r="41" spans="1:25" ht="19.5" customHeight="1">
      <c r="A41" s="142" t="s">
        <v>172</v>
      </c>
      <c r="B41" s="140">
        <v>80.08499999999997</v>
      </c>
      <c r="C41" s="136">
        <v>25.703</v>
      </c>
      <c r="D41" s="137">
        <v>0</v>
      </c>
      <c r="E41" s="136">
        <v>0</v>
      </c>
      <c r="F41" s="135">
        <f t="shared" si="17"/>
        <v>105.78799999999997</v>
      </c>
      <c r="G41" s="139">
        <f t="shared" si="18"/>
        <v>0.002129449378273166</v>
      </c>
      <c r="H41" s="138">
        <v>286.974</v>
      </c>
      <c r="I41" s="136">
        <v>133.903</v>
      </c>
      <c r="J41" s="137"/>
      <c r="K41" s="136"/>
      <c r="L41" s="135">
        <f t="shared" si="19"/>
        <v>420.87699999999995</v>
      </c>
      <c r="M41" s="141">
        <f t="shared" si="16"/>
        <v>-0.7486486550702462</v>
      </c>
      <c r="N41" s="140">
        <v>263.74</v>
      </c>
      <c r="O41" s="136">
        <v>80.631</v>
      </c>
      <c r="P41" s="137"/>
      <c r="Q41" s="136"/>
      <c r="R41" s="135">
        <f t="shared" si="20"/>
        <v>344.371</v>
      </c>
      <c r="S41" s="139">
        <f t="shared" si="21"/>
        <v>0.0023949774128619685</v>
      </c>
      <c r="T41" s="138">
        <v>889.341</v>
      </c>
      <c r="U41" s="136">
        <v>369.75800000000004</v>
      </c>
      <c r="V41" s="137"/>
      <c r="W41" s="136"/>
      <c r="X41" s="135">
        <f t="shared" si="22"/>
        <v>1259.0990000000002</v>
      </c>
      <c r="Y41" s="134">
        <f t="shared" si="23"/>
        <v>-0.7264941041173094</v>
      </c>
    </row>
    <row r="42" spans="1:25" ht="19.5" customHeight="1">
      <c r="A42" s="142" t="s">
        <v>218</v>
      </c>
      <c r="B42" s="140">
        <v>45.747</v>
      </c>
      <c r="C42" s="136">
        <v>53.859</v>
      </c>
      <c r="D42" s="137">
        <v>0</v>
      </c>
      <c r="E42" s="136">
        <v>0</v>
      </c>
      <c r="F42" s="135">
        <f t="shared" si="17"/>
        <v>99.606</v>
      </c>
      <c r="G42" s="139">
        <f t="shared" si="18"/>
        <v>0.002005009403451025</v>
      </c>
      <c r="H42" s="138"/>
      <c r="I42" s="136"/>
      <c r="J42" s="137">
        <v>53.729</v>
      </c>
      <c r="K42" s="136">
        <v>90.675</v>
      </c>
      <c r="L42" s="135">
        <f t="shared" si="19"/>
        <v>144.404</v>
      </c>
      <c r="M42" s="141">
        <f t="shared" si="16"/>
        <v>-0.3102268635217861</v>
      </c>
      <c r="N42" s="140">
        <v>173.10199999999998</v>
      </c>
      <c r="O42" s="136">
        <v>186.94000000000003</v>
      </c>
      <c r="P42" s="137"/>
      <c r="Q42" s="136"/>
      <c r="R42" s="135">
        <f t="shared" si="20"/>
        <v>360.04200000000003</v>
      </c>
      <c r="S42" s="139">
        <f t="shared" si="21"/>
        <v>0.002503963625513324</v>
      </c>
      <c r="T42" s="138"/>
      <c r="U42" s="136"/>
      <c r="V42" s="137">
        <v>150.606</v>
      </c>
      <c r="W42" s="136">
        <v>131.757</v>
      </c>
      <c r="X42" s="135">
        <f t="shared" si="22"/>
        <v>282.363</v>
      </c>
      <c r="Y42" s="134">
        <f t="shared" si="23"/>
        <v>0.2751033244440668</v>
      </c>
    </row>
    <row r="43" spans="1:25" ht="19.5" customHeight="1">
      <c r="A43" s="142" t="s">
        <v>197</v>
      </c>
      <c r="B43" s="140">
        <v>44.625</v>
      </c>
      <c r="C43" s="136">
        <v>39.276</v>
      </c>
      <c r="D43" s="137">
        <v>0</v>
      </c>
      <c r="E43" s="136">
        <v>0</v>
      </c>
      <c r="F43" s="135">
        <f aca="true" t="shared" si="24" ref="F43:F49">SUM(B43:E43)</f>
        <v>83.90100000000001</v>
      </c>
      <c r="G43" s="139">
        <f aca="true" t="shared" si="25" ref="G43:G49">F43/$F$9</f>
        <v>0.0016888771154242163</v>
      </c>
      <c r="H43" s="138">
        <v>56.702</v>
      </c>
      <c r="I43" s="136">
        <v>56.053</v>
      </c>
      <c r="J43" s="137"/>
      <c r="K43" s="136"/>
      <c r="L43" s="135">
        <f aca="true" t="shared" si="26" ref="L43:L49">SUM(H43:K43)</f>
        <v>112.755</v>
      </c>
      <c r="M43" s="141">
        <f aca="true" t="shared" si="27" ref="M43:M49">IF(ISERROR(F43/L43-1),"         /0",(F43/L43-1))</f>
        <v>-0.25589996009046145</v>
      </c>
      <c r="N43" s="140">
        <v>174.21500000000003</v>
      </c>
      <c r="O43" s="136">
        <v>102.719</v>
      </c>
      <c r="P43" s="137"/>
      <c r="Q43" s="136"/>
      <c r="R43" s="135">
        <f aca="true" t="shared" si="28" ref="R43:R49">SUM(N43:Q43)</f>
        <v>276.934</v>
      </c>
      <c r="S43" s="139">
        <f aca="true" t="shared" si="29" ref="S43:S49">R43/$R$9</f>
        <v>0.001925977143410788</v>
      </c>
      <c r="T43" s="138">
        <v>144.005</v>
      </c>
      <c r="U43" s="136">
        <v>157.38</v>
      </c>
      <c r="V43" s="137"/>
      <c r="W43" s="136"/>
      <c r="X43" s="135">
        <f aca="true" t="shared" si="30" ref="X43:X49">SUM(T43:W43)</f>
        <v>301.385</v>
      </c>
      <c r="Y43" s="134">
        <f aca="true" t="shared" si="31" ref="Y43:Y49">IF(ISERROR(R43/X43-1),"         /0",IF(R43/X43&gt;5,"  *  ",(R43/X43-1)))</f>
        <v>-0.08112878875856455</v>
      </c>
    </row>
    <row r="44" spans="1:25" ht="19.5" customHeight="1">
      <c r="A44" s="142" t="s">
        <v>180</v>
      </c>
      <c r="B44" s="140">
        <v>63.124</v>
      </c>
      <c r="C44" s="136">
        <v>19.893</v>
      </c>
      <c r="D44" s="137">
        <v>0</v>
      </c>
      <c r="E44" s="136">
        <v>0</v>
      </c>
      <c r="F44" s="135">
        <f>SUM(B44:E44)</f>
        <v>83.017</v>
      </c>
      <c r="G44" s="139">
        <f>F44/$F$9</f>
        <v>0.0016710827223891508</v>
      </c>
      <c r="H44" s="138">
        <v>101.97699999999999</v>
      </c>
      <c r="I44" s="136">
        <v>43.401999999999994</v>
      </c>
      <c r="J44" s="137"/>
      <c r="K44" s="136"/>
      <c r="L44" s="135">
        <f>SUM(H44:K44)</f>
        <v>145.379</v>
      </c>
      <c r="M44" s="141">
        <f>IF(ISERROR(F44/L44-1),"         /0",(F44/L44-1))</f>
        <v>-0.4289615419008247</v>
      </c>
      <c r="N44" s="140">
        <v>137.823</v>
      </c>
      <c r="O44" s="136">
        <v>58.207</v>
      </c>
      <c r="P44" s="137"/>
      <c r="Q44" s="136">
        <v>0</v>
      </c>
      <c r="R44" s="135">
        <f>SUM(N44:Q44)</f>
        <v>196.03</v>
      </c>
      <c r="S44" s="139">
        <f>R44/$R$9</f>
        <v>0.0013633186947894327</v>
      </c>
      <c r="T44" s="138">
        <v>256.00699999999995</v>
      </c>
      <c r="U44" s="136">
        <v>119.19799999999998</v>
      </c>
      <c r="V44" s="137"/>
      <c r="W44" s="136"/>
      <c r="X44" s="135">
        <f>SUM(T44:W44)</f>
        <v>375.2049999999999</v>
      </c>
      <c r="Y44" s="134">
        <f>IF(ISERROR(R44/X44-1),"         /0",IF(R44/X44&gt;5,"  *  ",(R44/X44-1)))</f>
        <v>-0.4775389453765274</v>
      </c>
    </row>
    <row r="45" spans="1:25" ht="19.5" customHeight="1">
      <c r="A45" s="142" t="s">
        <v>182</v>
      </c>
      <c r="B45" s="140">
        <v>66.679</v>
      </c>
      <c r="C45" s="136">
        <v>15.901</v>
      </c>
      <c r="D45" s="137">
        <v>0</v>
      </c>
      <c r="E45" s="136">
        <v>0</v>
      </c>
      <c r="F45" s="135">
        <f t="shared" si="24"/>
        <v>82.58</v>
      </c>
      <c r="G45" s="139">
        <f t="shared" si="25"/>
        <v>0.0016622861728910474</v>
      </c>
      <c r="H45" s="138">
        <v>33.199</v>
      </c>
      <c r="I45" s="136">
        <v>13.283000000000001</v>
      </c>
      <c r="J45" s="137"/>
      <c r="K45" s="136"/>
      <c r="L45" s="135">
        <f t="shared" si="26"/>
        <v>46.482</v>
      </c>
      <c r="M45" s="141">
        <f t="shared" si="27"/>
        <v>0.7766016952798933</v>
      </c>
      <c r="N45" s="140">
        <v>191.142</v>
      </c>
      <c r="O45" s="136">
        <v>77.879</v>
      </c>
      <c r="P45" s="137"/>
      <c r="Q45" s="136"/>
      <c r="R45" s="135">
        <f t="shared" si="28"/>
        <v>269.021</v>
      </c>
      <c r="S45" s="139">
        <f t="shared" si="29"/>
        <v>0.0018709450522417384</v>
      </c>
      <c r="T45" s="138">
        <v>128.53799999999998</v>
      </c>
      <c r="U45" s="136">
        <v>32.448</v>
      </c>
      <c r="V45" s="137"/>
      <c r="W45" s="136"/>
      <c r="X45" s="135">
        <f t="shared" si="30"/>
        <v>160.986</v>
      </c>
      <c r="Y45" s="134">
        <f t="shared" si="31"/>
        <v>0.6710831997813476</v>
      </c>
    </row>
    <row r="46" spans="1:25" ht="19.5" customHeight="1">
      <c r="A46" s="142" t="s">
        <v>219</v>
      </c>
      <c r="B46" s="140">
        <v>0</v>
      </c>
      <c r="C46" s="136">
        <v>0</v>
      </c>
      <c r="D46" s="137">
        <v>76.5</v>
      </c>
      <c r="E46" s="136">
        <v>0</v>
      </c>
      <c r="F46" s="135">
        <f t="shared" si="24"/>
        <v>76.5</v>
      </c>
      <c r="G46" s="139">
        <f t="shared" si="25"/>
        <v>0.0015398993972652595</v>
      </c>
      <c r="H46" s="138"/>
      <c r="I46" s="136"/>
      <c r="J46" s="137"/>
      <c r="K46" s="136"/>
      <c r="L46" s="135">
        <f t="shared" si="26"/>
        <v>0</v>
      </c>
      <c r="M46" s="141" t="str">
        <f t="shared" si="27"/>
        <v>         /0</v>
      </c>
      <c r="N46" s="140"/>
      <c r="O46" s="136"/>
      <c r="P46" s="137">
        <v>76.5</v>
      </c>
      <c r="Q46" s="136"/>
      <c r="R46" s="135">
        <f t="shared" si="28"/>
        <v>76.5</v>
      </c>
      <c r="S46" s="139">
        <f t="shared" si="29"/>
        <v>0.0005320302002315543</v>
      </c>
      <c r="T46" s="138"/>
      <c r="U46" s="136"/>
      <c r="V46" s="137"/>
      <c r="W46" s="136"/>
      <c r="X46" s="135">
        <f t="shared" si="30"/>
        <v>0</v>
      </c>
      <c r="Y46" s="134" t="str">
        <f t="shared" si="31"/>
        <v>         /0</v>
      </c>
    </row>
    <row r="47" spans="1:25" ht="19.5" customHeight="1">
      <c r="A47" s="142" t="s">
        <v>179</v>
      </c>
      <c r="B47" s="140">
        <v>71.428</v>
      </c>
      <c r="C47" s="136">
        <v>5.047000000000001</v>
      </c>
      <c r="D47" s="137">
        <v>0</v>
      </c>
      <c r="E47" s="136">
        <v>0</v>
      </c>
      <c r="F47" s="135">
        <f t="shared" si="24"/>
        <v>76.475</v>
      </c>
      <c r="G47" s="139">
        <f t="shared" si="25"/>
        <v>0.0015393961621681137</v>
      </c>
      <c r="H47" s="138">
        <v>112.839</v>
      </c>
      <c r="I47" s="136">
        <v>0.6739999999999999</v>
      </c>
      <c r="J47" s="137"/>
      <c r="K47" s="136"/>
      <c r="L47" s="135">
        <f t="shared" si="26"/>
        <v>113.513</v>
      </c>
      <c r="M47" s="141">
        <f t="shared" si="27"/>
        <v>-0.32628861892470473</v>
      </c>
      <c r="N47" s="140">
        <v>189.32399999999998</v>
      </c>
      <c r="O47" s="136">
        <v>9.952</v>
      </c>
      <c r="P47" s="137"/>
      <c r="Q47" s="136"/>
      <c r="R47" s="135">
        <f t="shared" si="28"/>
        <v>199.27599999999998</v>
      </c>
      <c r="S47" s="139">
        <f t="shared" si="29"/>
        <v>0.0013858934664227871</v>
      </c>
      <c r="T47" s="138">
        <v>357.48900000000003</v>
      </c>
      <c r="U47" s="136">
        <v>4.771000000000001</v>
      </c>
      <c r="V47" s="137"/>
      <c r="W47" s="136"/>
      <c r="X47" s="135">
        <f t="shared" si="30"/>
        <v>362.26000000000005</v>
      </c>
      <c r="Y47" s="134">
        <f t="shared" si="31"/>
        <v>-0.44990890520620563</v>
      </c>
    </row>
    <row r="48" spans="1:25" ht="19.5" customHeight="1">
      <c r="A48" s="142" t="s">
        <v>194</v>
      </c>
      <c r="B48" s="140">
        <v>21.267</v>
      </c>
      <c r="C48" s="136">
        <v>49.95</v>
      </c>
      <c r="D48" s="137">
        <v>1.353</v>
      </c>
      <c r="E48" s="136">
        <v>2.435</v>
      </c>
      <c r="F48" s="135">
        <f t="shared" si="24"/>
        <v>75.005</v>
      </c>
      <c r="G48" s="139">
        <f t="shared" si="25"/>
        <v>0.0015098059384559578</v>
      </c>
      <c r="H48" s="138">
        <v>0</v>
      </c>
      <c r="I48" s="136">
        <v>0</v>
      </c>
      <c r="J48" s="137"/>
      <c r="K48" s="136"/>
      <c r="L48" s="135">
        <f t="shared" si="26"/>
        <v>0</v>
      </c>
      <c r="M48" s="141" t="str">
        <f t="shared" si="27"/>
        <v>         /0</v>
      </c>
      <c r="N48" s="140">
        <v>75.631</v>
      </c>
      <c r="O48" s="136">
        <v>142.45</v>
      </c>
      <c r="P48" s="137">
        <v>1.353</v>
      </c>
      <c r="Q48" s="136">
        <v>2.435</v>
      </c>
      <c r="R48" s="135">
        <f t="shared" si="28"/>
        <v>221.869</v>
      </c>
      <c r="S48" s="139">
        <f t="shared" si="29"/>
        <v>0.001543019718891173</v>
      </c>
      <c r="T48" s="138">
        <v>0</v>
      </c>
      <c r="U48" s="136">
        <v>0</v>
      </c>
      <c r="V48" s="137"/>
      <c r="W48" s="136"/>
      <c r="X48" s="135">
        <f t="shared" si="30"/>
        <v>0</v>
      </c>
      <c r="Y48" s="134" t="str">
        <f t="shared" si="31"/>
        <v>         /0</v>
      </c>
    </row>
    <row r="49" spans="1:25" ht="19.5" customHeight="1">
      <c r="A49" s="142" t="s">
        <v>201</v>
      </c>
      <c r="B49" s="140">
        <v>2.936</v>
      </c>
      <c r="C49" s="136">
        <v>0</v>
      </c>
      <c r="D49" s="137">
        <v>57.011</v>
      </c>
      <c r="E49" s="136">
        <v>8.699</v>
      </c>
      <c r="F49" s="135">
        <f t="shared" si="24"/>
        <v>68.646</v>
      </c>
      <c r="G49" s="139">
        <f t="shared" si="25"/>
        <v>0.0013818030591460262</v>
      </c>
      <c r="H49" s="138">
        <v>129.12900000000002</v>
      </c>
      <c r="I49" s="136">
        <v>22.89</v>
      </c>
      <c r="J49" s="137"/>
      <c r="K49" s="136"/>
      <c r="L49" s="135">
        <f t="shared" si="26"/>
        <v>152.019</v>
      </c>
      <c r="M49" s="141">
        <f t="shared" si="27"/>
        <v>-0.5484380241943441</v>
      </c>
      <c r="N49" s="140">
        <v>210.941</v>
      </c>
      <c r="O49" s="136">
        <v>33.189</v>
      </c>
      <c r="P49" s="137">
        <v>57.011</v>
      </c>
      <c r="Q49" s="136">
        <v>8.699</v>
      </c>
      <c r="R49" s="135">
        <f t="shared" si="28"/>
        <v>309.84000000000003</v>
      </c>
      <c r="S49" s="139">
        <f t="shared" si="29"/>
        <v>0.0021548266305848993</v>
      </c>
      <c r="T49" s="138">
        <v>237.584</v>
      </c>
      <c r="U49" s="136">
        <v>52.794</v>
      </c>
      <c r="V49" s="137"/>
      <c r="W49" s="136"/>
      <c r="X49" s="135">
        <f t="shared" si="30"/>
        <v>290.378</v>
      </c>
      <c r="Y49" s="134">
        <f t="shared" si="31"/>
        <v>0.06702298383486371</v>
      </c>
    </row>
    <row r="50" spans="1:25" ht="19.5" customHeight="1">
      <c r="A50" s="142" t="s">
        <v>187</v>
      </c>
      <c r="B50" s="140">
        <v>47.108</v>
      </c>
      <c r="C50" s="136">
        <v>14.96</v>
      </c>
      <c r="D50" s="137">
        <v>0</v>
      </c>
      <c r="E50" s="136">
        <v>0</v>
      </c>
      <c r="F50" s="135">
        <f aca="true" t="shared" si="32" ref="F50:F55">SUM(B50:E50)</f>
        <v>62.068</v>
      </c>
      <c r="G50" s="139">
        <f aca="true" t="shared" si="33" ref="G50:G55">F50/$F$9</f>
        <v>0.0012493918403850997</v>
      </c>
      <c r="H50" s="138">
        <v>43.029</v>
      </c>
      <c r="I50" s="136">
        <v>26.266</v>
      </c>
      <c r="J50" s="137">
        <v>0</v>
      </c>
      <c r="K50" s="136">
        <v>0</v>
      </c>
      <c r="L50" s="135">
        <f aca="true" t="shared" si="34" ref="L50:L55">SUM(H50:K50)</f>
        <v>69.295</v>
      </c>
      <c r="M50" s="141">
        <f aca="true" t="shared" si="35" ref="M50:M55">IF(ISERROR(F50/L50-1),"         /0",(F50/L50-1))</f>
        <v>-0.10429323905043664</v>
      </c>
      <c r="N50" s="140">
        <v>164.603</v>
      </c>
      <c r="O50" s="136">
        <v>37.192</v>
      </c>
      <c r="P50" s="137">
        <v>0</v>
      </c>
      <c r="Q50" s="136"/>
      <c r="R50" s="135">
        <f aca="true" t="shared" si="36" ref="R50:R55">SUM(N50:Q50)</f>
        <v>201.79500000000002</v>
      </c>
      <c r="S50" s="139">
        <f aca="true" t="shared" si="37" ref="S50:S55">R50/$R$9</f>
        <v>0.0014034122124931571</v>
      </c>
      <c r="T50" s="138">
        <v>149.289</v>
      </c>
      <c r="U50" s="136">
        <v>80.452</v>
      </c>
      <c r="V50" s="137">
        <v>0</v>
      </c>
      <c r="W50" s="136">
        <v>0</v>
      </c>
      <c r="X50" s="135">
        <f aca="true" t="shared" si="38" ref="X50:X55">SUM(T50:W50)</f>
        <v>229.74099999999999</v>
      </c>
      <c r="Y50" s="134">
        <f aca="true" t="shared" si="39" ref="Y50:Y55">IF(ISERROR(R50/X50-1),"         /0",IF(R50/X50&gt;5,"  *  ",(R50/X50-1)))</f>
        <v>-0.12164132653727444</v>
      </c>
    </row>
    <row r="51" spans="1:25" ht="19.5" customHeight="1">
      <c r="A51" s="142" t="s">
        <v>183</v>
      </c>
      <c r="B51" s="140">
        <v>37.867</v>
      </c>
      <c r="C51" s="136">
        <v>14.099</v>
      </c>
      <c r="D51" s="137">
        <v>0</v>
      </c>
      <c r="E51" s="136">
        <v>0</v>
      </c>
      <c r="F51" s="135">
        <f t="shared" si="32"/>
        <v>51.965999999999994</v>
      </c>
      <c r="G51" s="139">
        <f t="shared" si="33"/>
        <v>0.001046044602330542</v>
      </c>
      <c r="H51" s="138">
        <v>72.581</v>
      </c>
      <c r="I51" s="136">
        <v>18.159</v>
      </c>
      <c r="J51" s="137"/>
      <c r="K51" s="136"/>
      <c r="L51" s="135">
        <f t="shared" si="34"/>
        <v>90.74000000000001</v>
      </c>
      <c r="M51" s="141">
        <f t="shared" si="35"/>
        <v>-0.42730879435750513</v>
      </c>
      <c r="N51" s="140">
        <v>130.92999999999998</v>
      </c>
      <c r="O51" s="136">
        <v>47.137</v>
      </c>
      <c r="P51" s="137"/>
      <c r="Q51" s="136"/>
      <c r="R51" s="135">
        <f t="shared" si="36"/>
        <v>178.06699999999998</v>
      </c>
      <c r="S51" s="139">
        <f t="shared" si="37"/>
        <v>0.0012383924400605512</v>
      </c>
      <c r="T51" s="138">
        <v>210.43899999999996</v>
      </c>
      <c r="U51" s="136">
        <v>50.19800000000001</v>
      </c>
      <c r="V51" s="137"/>
      <c r="W51" s="136"/>
      <c r="X51" s="135">
        <f t="shared" si="38"/>
        <v>260.63699999999994</v>
      </c>
      <c r="Y51" s="134">
        <f t="shared" si="39"/>
        <v>-0.3168007612119538</v>
      </c>
    </row>
    <row r="52" spans="1:25" ht="19.5" customHeight="1">
      <c r="A52" s="142" t="s">
        <v>220</v>
      </c>
      <c r="B52" s="140">
        <v>0</v>
      </c>
      <c r="C52" s="136">
        <v>0</v>
      </c>
      <c r="D52" s="137">
        <v>42.5</v>
      </c>
      <c r="E52" s="136">
        <v>0</v>
      </c>
      <c r="F52" s="135">
        <f t="shared" si="32"/>
        <v>42.5</v>
      </c>
      <c r="G52" s="139">
        <f t="shared" si="33"/>
        <v>0.0008554996651473663</v>
      </c>
      <c r="H52" s="138"/>
      <c r="I52" s="136"/>
      <c r="J52" s="137"/>
      <c r="K52" s="136"/>
      <c r="L52" s="135">
        <f t="shared" si="34"/>
        <v>0</v>
      </c>
      <c r="M52" s="141" t="str">
        <f t="shared" si="35"/>
        <v>         /0</v>
      </c>
      <c r="N52" s="140"/>
      <c r="O52" s="136"/>
      <c r="P52" s="137">
        <v>42.5</v>
      </c>
      <c r="Q52" s="136"/>
      <c r="R52" s="135">
        <f t="shared" si="36"/>
        <v>42.5</v>
      </c>
      <c r="S52" s="139">
        <f t="shared" si="37"/>
        <v>0.00029557233346197464</v>
      </c>
      <c r="T52" s="138"/>
      <c r="U52" s="136"/>
      <c r="V52" s="137"/>
      <c r="W52" s="136"/>
      <c r="X52" s="135">
        <f t="shared" si="38"/>
        <v>0</v>
      </c>
      <c r="Y52" s="134" t="str">
        <f t="shared" si="39"/>
        <v>         /0</v>
      </c>
    </row>
    <row r="53" spans="1:25" ht="19.5" customHeight="1">
      <c r="A53" s="142" t="s">
        <v>221</v>
      </c>
      <c r="B53" s="140">
        <v>35.926</v>
      </c>
      <c r="C53" s="136">
        <v>1.855</v>
      </c>
      <c r="D53" s="137">
        <v>0</v>
      </c>
      <c r="E53" s="136">
        <v>0</v>
      </c>
      <c r="F53" s="135">
        <f t="shared" si="32"/>
        <v>37.781</v>
      </c>
      <c r="G53" s="139">
        <f t="shared" si="33"/>
        <v>0.00076050900821018</v>
      </c>
      <c r="H53" s="138">
        <v>154.789</v>
      </c>
      <c r="I53" s="136">
        <v>36.04</v>
      </c>
      <c r="J53" s="137"/>
      <c r="K53" s="136"/>
      <c r="L53" s="135">
        <f t="shared" si="34"/>
        <v>190.82899999999998</v>
      </c>
      <c r="M53" s="141">
        <f t="shared" si="35"/>
        <v>-0.8020164650026987</v>
      </c>
      <c r="N53" s="140">
        <v>206.305</v>
      </c>
      <c r="O53" s="136">
        <v>65.167</v>
      </c>
      <c r="P53" s="137"/>
      <c r="Q53" s="136"/>
      <c r="R53" s="135">
        <f t="shared" si="36"/>
        <v>271.472</v>
      </c>
      <c r="S53" s="139">
        <f t="shared" si="37"/>
        <v>0.0018879908825785688</v>
      </c>
      <c r="T53" s="138">
        <v>390.464</v>
      </c>
      <c r="U53" s="136">
        <v>153.254</v>
      </c>
      <c r="V53" s="137"/>
      <c r="W53" s="136"/>
      <c r="X53" s="135">
        <f t="shared" si="38"/>
        <v>543.718</v>
      </c>
      <c r="Y53" s="134">
        <f t="shared" si="39"/>
        <v>-0.5007117660257707</v>
      </c>
    </row>
    <row r="54" spans="1:25" ht="19.5" customHeight="1">
      <c r="A54" s="142" t="s">
        <v>164</v>
      </c>
      <c r="B54" s="140">
        <v>7.844</v>
      </c>
      <c r="C54" s="136">
        <v>0.18</v>
      </c>
      <c r="D54" s="137">
        <v>0.59</v>
      </c>
      <c r="E54" s="136">
        <v>0.545</v>
      </c>
      <c r="F54" s="135">
        <f t="shared" si="32"/>
        <v>9.159</v>
      </c>
      <c r="G54" s="139">
        <f t="shared" si="33"/>
        <v>0.0001843652101902289</v>
      </c>
      <c r="H54" s="138">
        <v>425.01200000000006</v>
      </c>
      <c r="I54" s="136">
        <v>40.191</v>
      </c>
      <c r="J54" s="137">
        <v>44.901</v>
      </c>
      <c r="K54" s="136">
        <v>3.3</v>
      </c>
      <c r="L54" s="135">
        <f t="shared" si="34"/>
        <v>513.4040000000001</v>
      </c>
      <c r="M54" s="141">
        <f t="shared" si="35"/>
        <v>-0.9821602480697462</v>
      </c>
      <c r="N54" s="140">
        <v>9.461</v>
      </c>
      <c r="O54" s="136">
        <v>0.519</v>
      </c>
      <c r="P54" s="137">
        <v>727.05697</v>
      </c>
      <c r="Q54" s="136">
        <v>322.552</v>
      </c>
      <c r="R54" s="135">
        <f t="shared" si="36"/>
        <v>1059.58897</v>
      </c>
      <c r="S54" s="139">
        <f t="shared" si="37"/>
        <v>0.0073690631617287115</v>
      </c>
      <c r="T54" s="138">
        <v>951.8430000000001</v>
      </c>
      <c r="U54" s="136">
        <v>127.12400000000001</v>
      </c>
      <c r="V54" s="137">
        <v>308.73800000000006</v>
      </c>
      <c r="W54" s="136">
        <v>65.20700000000001</v>
      </c>
      <c r="X54" s="135">
        <f t="shared" si="38"/>
        <v>1452.9120000000003</v>
      </c>
      <c r="Y54" s="134">
        <f t="shared" si="39"/>
        <v>-0.27071359449161425</v>
      </c>
    </row>
    <row r="55" spans="1:25" ht="19.5" customHeight="1" thickBot="1">
      <c r="A55" s="133"/>
      <c r="B55" s="131"/>
      <c r="C55" s="127"/>
      <c r="D55" s="128"/>
      <c r="E55" s="127"/>
      <c r="F55" s="126">
        <f t="shared" si="32"/>
        <v>0</v>
      </c>
      <c r="G55" s="130">
        <f t="shared" si="33"/>
        <v>0</v>
      </c>
      <c r="H55" s="129"/>
      <c r="I55" s="127"/>
      <c r="J55" s="128"/>
      <c r="K55" s="127"/>
      <c r="L55" s="126">
        <f t="shared" si="34"/>
        <v>0</v>
      </c>
      <c r="M55" s="132" t="str">
        <f t="shared" si="35"/>
        <v>         /0</v>
      </c>
      <c r="N55" s="131"/>
      <c r="O55" s="127"/>
      <c r="P55" s="128"/>
      <c r="Q55" s="127"/>
      <c r="R55" s="126">
        <f t="shared" si="36"/>
        <v>0</v>
      </c>
      <c r="S55" s="130">
        <f t="shared" si="37"/>
        <v>0</v>
      </c>
      <c r="T55" s="129"/>
      <c r="U55" s="127"/>
      <c r="V55" s="128"/>
      <c r="W55" s="127"/>
      <c r="X55" s="126">
        <f t="shared" si="38"/>
        <v>0</v>
      </c>
      <c r="Y55" s="125" t="str">
        <f t="shared" si="39"/>
        <v>         /0</v>
      </c>
    </row>
    <row r="56" ht="8.25" customHeight="1" thickTop="1">
      <c r="A56" s="116"/>
    </row>
    <row r="57" ht="14.25">
      <c r="A57" s="116" t="s">
        <v>41</v>
      </c>
    </row>
    <row r="58" ht="14.25">
      <c r="A58" s="123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">
    <cfRule type="cellIs" priority="9" dxfId="91" operator="lessThan" stopIfTrue="1">
      <formula>0</formula>
    </cfRule>
  </conditionalFormatting>
  <conditionalFormatting sqref="Y9:Y55 M9:M55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1.421875" style="170" bestFit="1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28125" style="170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598" t="s">
        <v>27</v>
      </c>
      <c r="O1" s="599"/>
      <c r="P1" s="599"/>
      <c r="Q1" s="600"/>
    </row>
    <row r="2" ht="3.75" customHeight="1" thickBot="1"/>
    <row r="3" spans="1:17" ht="24" customHeight="1" thickTop="1">
      <c r="A3" s="649" t="s">
        <v>48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1"/>
    </row>
    <row r="4" spans="1:17" ht="18.75" customHeight="1" thickBot="1">
      <c r="A4" s="655" t="s">
        <v>37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7"/>
    </row>
    <row r="5" spans="1:17" s="428" customFormat="1" ht="20.25" customHeight="1" thickBot="1">
      <c r="A5" s="652" t="s">
        <v>138</v>
      </c>
      <c r="B5" s="644" t="s">
        <v>35</v>
      </c>
      <c r="C5" s="645"/>
      <c r="D5" s="645"/>
      <c r="E5" s="645"/>
      <c r="F5" s="646"/>
      <c r="G5" s="646"/>
      <c r="H5" s="646"/>
      <c r="I5" s="647"/>
      <c r="J5" s="645" t="s">
        <v>34</v>
      </c>
      <c r="K5" s="645"/>
      <c r="L5" s="645"/>
      <c r="M5" s="645"/>
      <c r="N5" s="645"/>
      <c r="O5" s="645"/>
      <c r="P5" s="645"/>
      <c r="Q5" s="648"/>
    </row>
    <row r="6" spans="1:17" s="460" customFormat="1" ht="28.5" customHeight="1" thickBot="1">
      <c r="A6" s="653"/>
      <c r="B6" s="573" t="s">
        <v>145</v>
      </c>
      <c r="C6" s="574"/>
      <c r="D6" s="575"/>
      <c r="E6" s="571" t="s">
        <v>33</v>
      </c>
      <c r="F6" s="573" t="s">
        <v>146</v>
      </c>
      <c r="G6" s="574"/>
      <c r="H6" s="575"/>
      <c r="I6" s="569" t="s">
        <v>32</v>
      </c>
      <c r="J6" s="573" t="s">
        <v>147</v>
      </c>
      <c r="K6" s="574"/>
      <c r="L6" s="575"/>
      <c r="M6" s="571" t="s">
        <v>33</v>
      </c>
      <c r="N6" s="573" t="s">
        <v>148</v>
      </c>
      <c r="O6" s="574"/>
      <c r="P6" s="575"/>
      <c r="Q6" s="571" t="s">
        <v>32</v>
      </c>
    </row>
    <row r="7" spans="1:17" s="194" customFormat="1" ht="22.5" customHeight="1" thickBot="1">
      <c r="A7" s="654"/>
      <c r="B7" s="114" t="s">
        <v>21</v>
      </c>
      <c r="C7" s="111" t="s">
        <v>20</v>
      </c>
      <c r="D7" s="111" t="s">
        <v>16</v>
      </c>
      <c r="E7" s="572"/>
      <c r="F7" s="114" t="s">
        <v>21</v>
      </c>
      <c r="G7" s="112" t="s">
        <v>20</v>
      </c>
      <c r="H7" s="111" t="s">
        <v>16</v>
      </c>
      <c r="I7" s="570"/>
      <c r="J7" s="114" t="s">
        <v>21</v>
      </c>
      <c r="K7" s="111" t="s">
        <v>20</v>
      </c>
      <c r="L7" s="112" t="s">
        <v>16</v>
      </c>
      <c r="M7" s="572"/>
      <c r="N7" s="113" t="s">
        <v>21</v>
      </c>
      <c r="O7" s="112" t="s">
        <v>20</v>
      </c>
      <c r="P7" s="111" t="s">
        <v>16</v>
      </c>
      <c r="Q7" s="572"/>
    </row>
    <row r="8" spans="1:17" s="186" customFormat="1" ht="18" customHeight="1" thickBot="1">
      <c r="A8" s="193" t="s">
        <v>47</v>
      </c>
      <c r="B8" s="192">
        <f>SUM(B9:B59)</f>
        <v>1867326</v>
      </c>
      <c r="C8" s="188">
        <f>SUM(C9:C59)</f>
        <v>62433</v>
      </c>
      <c r="D8" s="188">
        <f>C8+B8</f>
        <v>1929759</v>
      </c>
      <c r="E8" s="189">
        <f>D8/$D$8</f>
        <v>1</v>
      </c>
      <c r="F8" s="188">
        <f>SUM(F9:F59)</f>
        <v>1720177</v>
      </c>
      <c r="G8" s="188">
        <f>SUM(G9:G59)</f>
        <v>65560</v>
      </c>
      <c r="H8" s="188">
        <f aca="true" t="shared" si="0" ref="H8:H59">G8+F8</f>
        <v>1785737</v>
      </c>
      <c r="I8" s="191">
        <f>(D8/H8-1)</f>
        <v>0.08065129411553884</v>
      </c>
      <c r="J8" s="190">
        <f>SUM(J9:J59)</f>
        <v>5546344</v>
      </c>
      <c r="K8" s="188">
        <f>SUM(K9:K59)</f>
        <v>203912</v>
      </c>
      <c r="L8" s="188">
        <f aca="true" t="shared" si="1" ref="L8:L59">K8+J8</f>
        <v>5750256</v>
      </c>
      <c r="M8" s="189">
        <f>(L8/$L$8)</f>
        <v>1</v>
      </c>
      <c r="N8" s="188">
        <f>SUM(N9:N59)</f>
        <v>5073899</v>
      </c>
      <c r="O8" s="188">
        <f>SUM(O9:O59)</f>
        <v>205529</v>
      </c>
      <c r="P8" s="188">
        <f aca="true" t="shared" si="2" ref="P8:P59">O8+N8</f>
        <v>5279428</v>
      </c>
      <c r="Q8" s="187">
        <f>(L8/P8-1)</f>
        <v>0.08918163104033239</v>
      </c>
    </row>
    <row r="9" spans="1:17" s="171" customFormat="1" ht="18" customHeight="1" thickTop="1">
      <c r="A9" s="185" t="s">
        <v>222</v>
      </c>
      <c r="B9" s="184">
        <v>249586</v>
      </c>
      <c r="C9" s="180">
        <v>436</v>
      </c>
      <c r="D9" s="180">
        <f aca="true" t="shared" si="3" ref="D9:D59">C9+B9</f>
        <v>250022</v>
      </c>
      <c r="E9" s="183">
        <f>D9/$D$8</f>
        <v>0.12956125609467295</v>
      </c>
      <c r="F9" s="181">
        <v>233945</v>
      </c>
      <c r="G9" s="180">
        <v>148</v>
      </c>
      <c r="H9" s="180">
        <f t="shared" si="0"/>
        <v>234093</v>
      </c>
      <c r="I9" s="182">
        <f>(D9/H9-1)</f>
        <v>0.0680456058062393</v>
      </c>
      <c r="J9" s="181">
        <v>695741</v>
      </c>
      <c r="K9" s="180">
        <v>1259</v>
      </c>
      <c r="L9" s="180">
        <f t="shared" si="1"/>
        <v>697000</v>
      </c>
      <c r="M9" s="182">
        <f>(L9/$L$8)</f>
        <v>0.12121199473553873</v>
      </c>
      <c r="N9" s="181">
        <v>659770</v>
      </c>
      <c r="O9" s="180">
        <v>213</v>
      </c>
      <c r="P9" s="180">
        <f t="shared" si="2"/>
        <v>659983</v>
      </c>
      <c r="Q9" s="179">
        <f>(L9/P9-1)</f>
        <v>0.05608780832233551</v>
      </c>
    </row>
    <row r="10" spans="1:17" s="171" customFormat="1" ht="18" customHeight="1">
      <c r="A10" s="185" t="s">
        <v>223</v>
      </c>
      <c r="B10" s="184">
        <v>196458</v>
      </c>
      <c r="C10" s="180">
        <v>427</v>
      </c>
      <c r="D10" s="180">
        <f t="shared" si="3"/>
        <v>196885</v>
      </c>
      <c r="E10" s="183">
        <f>D10/$D$8</f>
        <v>0.10202569336378273</v>
      </c>
      <c r="F10" s="181">
        <v>175090</v>
      </c>
      <c r="G10" s="180">
        <v>25</v>
      </c>
      <c r="H10" s="180">
        <f t="shared" si="0"/>
        <v>175115</v>
      </c>
      <c r="I10" s="182">
        <f>(D10/H10-1)</f>
        <v>0.12431830511378239</v>
      </c>
      <c r="J10" s="181">
        <v>541745</v>
      </c>
      <c r="K10" s="180">
        <v>933</v>
      </c>
      <c r="L10" s="180">
        <f t="shared" si="1"/>
        <v>542678</v>
      </c>
      <c r="M10" s="182">
        <f>(L10/$L$8)</f>
        <v>0.0943745808882248</v>
      </c>
      <c r="N10" s="181">
        <v>508347</v>
      </c>
      <c r="O10" s="180">
        <v>441</v>
      </c>
      <c r="P10" s="180">
        <f t="shared" si="2"/>
        <v>508788</v>
      </c>
      <c r="Q10" s="179">
        <f>(L10/P10-1)</f>
        <v>0.06660927537599148</v>
      </c>
    </row>
    <row r="11" spans="1:17" s="171" customFormat="1" ht="18" customHeight="1">
      <c r="A11" s="185" t="s">
        <v>224</v>
      </c>
      <c r="B11" s="184">
        <v>176093</v>
      </c>
      <c r="C11" s="180">
        <v>435</v>
      </c>
      <c r="D11" s="180">
        <f t="shared" si="3"/>
        <v>176528</v>
      </c>
      <c r="E11" s="183">
        <f>D11/$D$8</f>
        <v>0.09147670771324296</v>
      </c>
      <c r="F11" s="181">
        <v>147928</v>
      </c>
      <c r="G11" s="180">
        <v>1528</v>
      </c>
      <c r="H11" s="180">
        <f t="shared" si="0"/>
        <v>149456</v>
      </c>
      <c r="I11" s="182">
        <f>(D11/H11-1)</f>
        <v>0.1811369232416229</v>
      </c>
      <c r="J11" s="181">
        <v>548800</v>
      </c>
      <c r="K11" s="180">
        <v>1074</v>
      </c>
      <c r="L11" s="180">
        <f t="shared" si="1"/>
        <v>549874</v>
      </c>
      <c r="M11" s="182">
        <f>(L11/$L$8)</f>
        <v>0.09562600343358627</v>
      </c>
      <c r="N11" s="181">
        <v>453756</v>
      </c>
      <c r="O11" s="180">
        <v>1916</v>
      </c>
      <c r="P11" s="180">
        <f t="shared" si="2"/>
        <v>455672</v>
      </c>
      <c r="Q11" s="179">
        <f>(L11/P11-1)</f>
        <v>0.20673203532365392</v>
      </c>
    </row>
    <row r="12" spans="1:17" s="171" customFormat="1" ht="18" customHeight="1">
      <c r="A12" s="185" t="s">
        <v>225</v>
      </c>
      <c r="B12" s="184">
        <v>138104</v>
      </c>
      <c r="C12" s="180">
        <v>1750</v>
      </c>
      <c r="D12" s="180">
        <f t="shared" si="3"/>
        <v>139854</v>
      </c>
      <c r="E12" s="183">
        <f>D12/$D$8</f>
        <v>0.07247226208039449</v>
      </c>
      <c r="F12" s="181">
        <v>126910</v>
      </c>
      <c r="G12" s="180">
        <v>28</v>
      </c>
      <c r="H12" s="180">
        <f>G12+F12</f>
        <v>126938</v>
      </c>
      <c r="I12" s="182">
        <f>(D12/H12-1)</f>
        <v>0.10175046085490558</v>
      </c>
      <c r="J12" s="181">
        <v>397960</v>
      </c>
      <c r="K12" s="180">
        <v>4726</v>
      </c>
      <c r="L12" s="180">
        <f>K12+J12</f>
        <v>402686</v>
      </c>
      <c r="M12" s="182">
        <f>(L12/$L$8)</f>
        <v>0.07002923000297726</v>
      </c>
      <c r="N12" s="181">
        <v>358230</v>
      </c>
      <c r="O12" s="180">
        <v>2555</v>
      </c>
      <c r="P12" s="180">
        <f>O12+N12</f>
        <v>360785</v>
      </c>
      <c r="Q12" s="179">
        <f>(L12/P12-1)</f>
        <v>0.11613842038887423</v>
      </c>
    </row>
    <row r="13" spans="1:17" s="171" customFormat="1" ht="18" customHeight="1">
      <c r="A13" s="185" t="s">
        <v>226</v>
      </c>
      <c r="B13" s="184">
        <v>80080</v>
      </c>
      <c r="C13" s="180">
        <v>9</v>
      </c>
      <c r="D13" s="180">
        <f t="shared" si="3"/>
        <v>80089</v>
      </c>
      <c r="E13" s="183">
        <f aca="true" t="shared" si="4" ref="E13:E21">D13/$D$8</f>
        <v>0.04150207357499045</v>
      </c>
      <c r="F13" s="181">
        <v>86028</v>
      </c>
      <c r="G13" s="180">
        <v>171</v>
      </c>
      <c r="H13" s="180">
        <f aca="true" t="shared" si="5" ref="H13:H21">G13+F13</f>
        <v>86199</v>
      </c>
      <c r="I13" s="182">
        <f aca="true" t="shared" si="6" ref="I13:I21">(D13/H13-1)</f>
        <v>-0.07088249283634385</v>
      </c>
      <c r="J13" s="181">
        <v>236003</v>
      </c>
      <c r="K13" s="180">
        <v>918</v>
      </c>
      <c r="L13" s="180">
        <f aca="true" t="shared" si="7" ref="L13:L21">K13+J13</f>
        <v>236921</v>
      </c>
      <c r="M13" s="182">
        <f aca="true" t="shared" si="8" ref="M13:M21">(L13/$L$8)</f>
        <v>0.04120181779732937</v>
      </c>
      <c r="N13" s="181">
        <v>247199</v>
      </c>
      <c r="O13" s="180">
        <v>615</v>
      </c>
      <c r="P13" s="180">
        <f aca="true" t="shared" si="9" ref="P13:P21">O13+N13</f>
        <v>247814</v>
      </c>
      <c r="Q13" s="179">
        <f aca="true" t="shared" si="10" ref="Q13:Q21">(L13/P13-1)</f>
        <v>-0.04395635436254608</v>
      </c>
    </row>
    <row r="14" spans="1:17" s="171" customFormat="1" ht="18" customHeight="1">
      <c r="A14" s="185" t="s">
        <v>227</v>
      </c>
      <c r="B14" s="184">
        <v>74509</v>
      </c>
      <c r="C14" s="180">
        <v>2072</v>
      </c>
      <c r="D14" s="180">
        <f t="shared" si="3"/>
        <v>76581</v>
      </c>
      <c r="E14" s="183">
        <f t="shared" si="4"/>
        <v>0.039684229999704626</v>
      </c>
      <c r="F14" s="181">
        <v>71740</v>
      </c>
      <c r="G14" s="180">
        <v>23</v>
      </c>
      <c r="H14" s="180">
        <f t="shared" si="5"/>
        <v>71763</v>
      </c>
      <c r="I14" s="182">
        <f t="shared" si="6"/>
        <v>0.06713766146900224</v>
      </c>
      <c r="J14" s="181">
        <v>250172</v>
      </c>
      <c r="K14" s="180">
        <v>2384</v>
      </c>
      <c r="L14" s="180">
        <f t="shared" si="7"/>
        <v>252556</v>
      </c>
      <c r="M14" s="182">
        <f t="shared" si="8"/>
        <v>0.04392082717708568</v>
      </c>
      <c r="N14" s="181">
        <v>238324</v>
      </c>
      <c r="O14" s="180">
        <v>52</v>
      </c>
      <c r="P14" s="180">
        <f t="shared" si="9"/>
        <v>238376</v>
      </c>
      <c r="Q14" s="179">
        <f t="shared" si="10"/>
        <v>0.059485854280632244</v>
      </c>
    </row>
    <row r="15" spans="1:17" s="171" customFormat="1" ht="18" customHeight="1">
      <c r="A15" s="185" t="s">
        <v>228</v>
      </c>
      <c r="B15" s="184">
        <v>74713</v>
      </c>
      <c r="C15" s="180">
        <v>772</v>
      </c>
      <c r="D15" s="180">
        <f t="shared" si="3"/>
        <v>75485</v>
      </c>
      <c r="E15" s="183">
        <f t="shared" si="4"/>
        <v>0.039116283432283516</v>
      </c>
      <c r="F15" s="181">
        <v>71059</v>
      </c>
      <c r="G15" s="180">
        <v>25</v>
      </c>
      <c r="H15" s="180">
        <f t="shared" si="5"/>
        <v>71084</v>
      </c>
      <c r="I15" s="182">
        <f t="shared" si="6"/>
        <v>0.06191266670418094</v>
      </c>
      <c r="J15" s="181">
        <v>210266</v>
      </c>
      <c r="K15" s="180">
        <v>2400</v>
      </c>
      <c r="L15" s="180">
        <f t="shared" si="7"/>
        <v>212666</v>
      </c>
      <c r="M15" s="182">
        <f t="shared" si="8"/>
        <v>0.03698374472371317</v>
      </c>
      <c r="N15" s="181">
        <v>200576</v>
      </c>
      <c r="O15" s="180">
        <v>242</v>
      </c>
      <c r="P15" s="180">
        <f t="shared" si="9"/>
        <v>200818</v>
      </c>
      <c r="Q15" s="179">
        <f t="shared" si="10"/>
        <v>0.05899869533607549</v>
      </c>
    </row>
    <row r="16" spans="1:17" s="171" customFormat="1" ht="18" customHeight="1">
      <c r="A16" s="185" t="s">
        <v>229</v>
      </c>
      <c r="B16" s="184">
        <v>61064</v>
      </c>
      <c r="C16" s="180">
        <v>14171</v>
      </c>
      <c r="D16" s="180">
        <f t="shared" si="3"/>
        <v>75235</v>
      </c>
      <c r="E16" s="183">
        <f t="shared" si="4"/>
        <v>0.038986733576576144</v>
      </c>
      <c r="F16" s="181">
        <v>55549</v>
      </c>
      <c r="G16" s="180">
        <v>13525</v>
      </c>
      <c r="H16" s="180">
        <f t="shared" si="5"/>
        <v>69074</v>
      </c>
      <c r="I16" s="182">
        <f t="shared" si="6"/>
        <v>0.08919419752728963</v>
      </c>
      <c r="J16" s="181">
        <v>195840</v>
      </c>
      <c r="K16" s="180">
        <v>46775</v>
      </c>
      <c r="L16" s="180">
        <f t="shared" si="7"/>
        <v>242615</v>
      </c>
      <c r="M16" s="182">
        <f t="shared" si="8"/>
        <v>0.04219203458072127</v>
      </c>
      <c r="N16" s="181">
        <v>169481</v>
      </c>
      <c r="O16" s="180">
        <v>39592</v>
      </c>
      <c r="P16" s="180">
        <f t="shared" si="9"/>
        <v>209073</v>
      </c>
      <c r="Q16" s="179">
        <f t="shared" si="10"/>
        <v>0.16043200221932064</v>
      </c>
    </row>
    <row r="17" spans="1:17" s="171" customFormat="1" ht="18" customHeight="1">
      <c r="A17" s="185" t="s">
        <v>230</v>
      </c>
      <c r="B17" s="184">
        <v>54884</v>
      </c>
      <c r="C17" s="180">
        <v>486</v>
      </c>
      <c r="D17" s="180">
        <f t="shared" si="3"/>
        <v>55370</v>
      </c>
      <c r="E17" s="183">
        <f t="shared" si="4"/>
        <v>0.028692702042068467</v>
      </c>
      <c r="F17" s="181">
        <v>41088</v>
      </c>
      <c r="G17" s="180">
        <v>13</v>
      </c>
      <c r="H17" s="180">
        <f t="shared" si="5"/>
        <v>41101</v>
      </c>
      <c r="I17" s="182">
        <f t="shared" si="6"/>
        <v>0.34716916863336666</v>
      </c>
      <c r="J17" s="181">
        <v>168423</v>
      </c>
      <c r="K17" s="180">
        <v>522</v>
      </c>
      <c r="L17" s="180">
        <f t="shared" si="7"/>
        <v>168945</v>
      </c>
      <c r="M17" s="182">
        <f t="shared" si="8"/>
        <v>0.029380431062547476</v>
      </c>
      <c r="N17" s="181">
        <v>127318</v>
      </c>
      <c r="O17" s="180">
        <v>14</v>
      </c>
      <c r="P17" s="180">
        <f t="shared" si="9"/>
        <v>127332</v>
      </c>
      <c r="Q17" s="179">
        <f t="shared" si="10"/>
        <v>0.326807086985204</v>
      </c>
    </row>
    <row r="18" spans="1:17" s="171" customFormat="1" ht="18" customHeight="1">
      <c r="A18" s="185" t="s">
        <v>231</v>
      </c>
      <c r="B18" s="184">
        <v>54134</v>
      </c>
      <c r="C18" s="180">
        <v>2</v>
      </c>
      <c r="D18" s="180">
        <f t="shared" si="3"/>
        <v>54136</v>
      </c>
      <c r="E18" s="183">
        <f t="shared" si="4"/>
        <v>0.028053243954296883</v>
      </c>
      <c r="F18" s="181">
        <v>56448</v>
      </c>
      <c r="G18" s="180">
        <v>28</v>
      </c>
      <c r="H18" s="180">
        <f t="shared" si="5"/>
        <v>56476</v>
      </c>
      <c r="I18" s="182">
        <f t="shared" si="6"/>
        <v>-0.04143352928677668</v>
      </c>
      <c r="J18" s="181">
        <v>159810</v>
      </c>
      <c r="K18" s="180">
        <v>110</v>
      </c>
      <c r="L18" s="180">
        <f t="shared" si="7"/>
        <v>159920</v>
      </c>
      <c r="M18" s="182">
        <f t="shared" si="8"/>
        <v>0.027810935721818298</v>
      </c>
      <c r="N18" s="181">
        <v>169348</v>
      </c>
      <c r="O18" s="180">
        <v>55</v>
      </c>
      <c r="P18" s="180">
        <f t="shared" si="9"/>
        <v>169403</v>
      </c>
      <c r="Q18" s="179">
        <f t="shared" si="10"/>
        <v>-0.05597893779921248</v>
      </c>
    </row>
    <row r="19" spans="1:17" s="171" customFormat="1" ht="18" customHeight="1">
      <c r="A19" s="185" t="s">
        <v>232</v>
      </c>
      <c r="B19" s="184">
        <v>48612</v>
      </c>
      <c r="C19" s="180">
        <v>19</v>
      </c>
      <c r="D19" s="180">
        <f t="shared" si="3"/>
        <v>48631</v>
      </c>
      <c r="E19" s="183">
        <f t="shared" si="4"/>
        <v>0.02520055613162058</v>
      </c>
      <c r="F19" s="181">
        <v>38764</v>
      </c>
      <c r="G19" s="180"/>
      <c r="H19" s="180">
        <f t="shared" si="5"/>
        <v>38764</v>
      </c>
      <c r="I19" s="182">
        <f t="shared" si="6"/>
        <v>0.25454029511918286</v>
      </c>
      <c r="J19" s="181">
        <v>139188</v>
      </c>
      <c r="K19" s="180">
        <v>45</v>
      </c>
      <c r="L19" s="180">
        <f t="shared" si="7"/>
        <v>139233</v>
      </c>
      <c r="M19" s="182">
        <f t="shared" si="8"/>
        <v>0.024213356761855473</v>
      </c>
      <c r="N19" s="181">
        <v>111199</v>
      </c>
      <c r="O19" s="180">
        <v>11</v>
      </c>
      <c r="P19" s="180">
        <f t="shared" si="9"/>
        <v>111210</v>
      </c>
      <c r="Q19" s="179">
        <f t="shared" si="10"/>
        <v>0.2519827353655246</v>
      </c>
    </row>
    <row r="20" spans="1:17" s="171" customFormat="1" ht="18" customHeight="1">
      <c r="A20" s="185" t="s">
        <v>233</v>
      </c>
      <c r="B20" s="184">
        <v>45969</v>
      </c>
      <c r="C20" s="180">
        <v>7</v>
      </c>
      <c r="D20" s="180">
        <f t="shared" si="3"/>
        <v>45976</v>
      </c>
      <c r="E20" s="183">
        <f t="shared" si="4"/>
        <v>0.023824736664008302</v>
      </c>
      <c r="F20" s="181">
        <v>41215</v>
      </c>
      <c r="G20" s="180">
        <v>66</v>
      </c>
      <c r="H20" s="180">
        <f t="shared" si="5"/>
        <v>41281</v>
      </c>
      <c r="I20" s="182">
        <f t="shared" si="6"/>
        <v>0.11373270996342133</v>
      </c>
      <c r="J20" s="181">
        <v>137052</v>
      </c>
      <c r="K20" s="180">
        <v>9</v>
      </c>
      <c r="L20" s="180">
        <f t="shared" si="7"/>
        <v>137061</v>
      </c>
      <c r="M20" s="182">
        <f t="shared" si="8"/>
        <v>0.023835634448275</v>
      </c>
      <c r="N20" s="181">
        <v>124751</v>
      </c>
      <c r="O20" s="180">
        <v>177</v>
      </c>
      <c r="P20" s="180">
        <f t="shared" si="9"/>
        <v>124928</v>
      </c>
      <c r="Q20" s="179">
        <f t="shared" si="10"/>
        <v>0.09711994108606548</v>
      </c>
    </row>
    <row r="21" spans="1:17" s="171" customFormat="1" ht="18" customHeight="1">
      <c r="A21" s="185" t="s">
        <v>234</v>
      </c>
      <c r="B21" s="184">
        <v>31290</v>
      </c>
      <c r="C21" s="180">
        <v>888</v>
      </c>
      <c r="D21" s="180">
        <f t="shared" si="3"/>
        <v>32178</v>
      </c>
      <c r="E21" s="183">
        <f t="shared" si="4"/>
        <v>0.0166746210278071</v>
      </c>
      <c r="F21" s="181">
        <v>27383</v>
      </c>
      <c r="G21" s="180">
        <v>12</v>
      </c>
      <c r="H21" s="180">
        <f t="shared" si="5"/>
        <v>27395</v>
      </c>
      <c r="I21" s="182">
        <f t="shared" si="6"/>
        <v>0.17459390399707986</v>
      </c>
      <c r="J21" s="181">
        <v>95844</v>
      </c>
      <c r="K21" s="180">
        <v>929</v>
      </c>
      <c r="L21" s="180">
        <f t="shared" si="7"/>
        <v>96773</v>
      </c>
      <c r="M21" s="182">
        <f t="shared" si="8"/>
        <v>0.016829337685139584</v>
      </c>
      <c r="N21" s="181">
        <v>82832</v>
      </c>
      <c r="O21" s="180">
        <v>50</v>
      </c>
      <c r="P21" s="180">
        <f t="shared" si="9"/>
        <v>82882</v>
      </c>
      <c r="Q21" s="179">
        <f t="shared" si="10"/>
        <v>0.16759972008397472</v>
      </c>
    </row>
    <row r="22" spans="1:17" s="171" customFormat="1" ht="18" customHeight="1">
      <c r="A22" s="185" t="s">
        <v>235</v>
      </c>
      <c r="B22" s="184">
        <v>26864</v>
      </c>
      <c r="C22" s="180">
        <v>2547</v>
      </c>
      <c r="D22" s="180">
        <f t="shared" si="3"/>
        <v>29411</v>
      </c>
      <c r="E22" s="183">
        <f>D22/$D$8</f>
        <v>0.01524076322483792</v>
      </c>
      <c r="F22" s="181">
        <v>19042</v>
      </c>
      <c r="G22" s="180">
        <v>1756</v>
      </c>
      <c r="H22" s="180">
        <f>G22+F22</f>
        <v>20798</v>
      </c>
      <c r="I22" s="182">
        <f>(D22/H22-1)</f>
        <v>0.41412635830368294</v>
      </c>
      <c r="J22" s="181">
        <v>82019</v>
      </c>
      <c r="K22" s="180">
        <v>11627</v>
      </c>
      <c r="L22" s="180">
        <f>K22+J22</f>
        <v>93646</v>
      </c>
      <c r="M22" s="182">
        <f>(L22/$L$8)</f>
        <v>0.01628553580918832</v>
      </c>
      <c r="N22" s="181">
        <v>51882</v>
      </c>
      <c r="O22" s="180">
        <v>7680</v>
      </c>
      <c r="P22" s="180">
        <f>O22+N22</f>
        <v>59562</v>
      </c>
      <c r="Q22" s="179">
        <f>(L22/P22-1)</f>
        <v>0.5722440482186628</v>
      </c>
    </row>
    <row r="23" spans="1:17" s="171" customFormat="1" ht="18" customHeight="1">
      <c r="A23" s="185" t="s">
        <v>236</v>
      </c>
      <c r="B23" s="184">
        <v>24702</v>
      </c>
      <c r="C23" s="180">
        <v>441</v>
      </c>
      <c r="D23" s="180">
        <f t="shared" si="3"/>
        <v>25143</v>
      </c>
      <c r="E23" s="183">
        <f>D23/$D$8</f>
        <v>0.013029088088201687</v>
      </c>
      <c r="F23" s="181">
        <v>22012</v>
      </c>
      <c r="G23" s="180">
        <v>7</v>
      </c>
      <c r="H23" s="180">
        <f>G23+F23</f>
        <v>22019</v>
      </c>
      <c r="I23" s="182">
        <f>(D23/H23-1)</f>
        <v>0.14187746945819524</v>
      </c>
      <c r="J23" s="181">
        <v>75371</v>
      </c>
      <c r="K23" s="180">
        <v>441</v>
      </c>
      <c r="L23" s="180">
        <f>K23+J23</f>
        <v>75812</v>
      </c>
      <c r="M23" s="182">
        <f>(L23/$L$8)</f>
        <v>0.01318410867272692</v>
      </c>
      <c r="N23" s="181">
        <v>66887</v>
      </c>
      <c r="O23" s="180">
        <v>46</v>
      </c>
      <c r="P23" s="180">
        <f>O23+N23</f>
        <v>66933</v>
      </c>
      <c r="Q23" s="179">
        <f>(L23/P23-1)</f>
        <v>0.1326550431028044</v>
      </c>
    </row>
    <row r="24" spans="1:17" s="171" customFormat="1" ht="18" customHeight="1">
      <c r="A24" s="185" t="s">
        <v>237</v>
      </c>
      <c r="B24" s="184">
        <v>24728</v>
      </c>
      <c r="C24" s="180">
        <v>287</v>
      </c>
      <c r="D24" s="180">
        <f t="shared" si="3"/>
        <v>25015</v>
      </c>
      <c r="E24" s="183">
        <f>D24/$D$8</f>
        <v>0.012962758562079513</v>
      </c>
      <c r="F24" s="181">
        <v>24053</v>
      </c>
      <c r="G24" s="180">
        <v>996</v>
      </c>
      <c r="H24" s="180">
        <f>G24+F24</f>
        <v>25049</v>
      </c>
      <c r="I24" s="182">
        <f>(D24/H24-1)</f>
        <v>-0.0013573396143559124</v>
      </c>
      <c r="J24" s="181">
        <v>73989</v>
      </c>
      <c r="K24" s="180">
        <v>1596</v>
      </c>
      <c r="L24" s="180">
        <f>K24+J24</f>
        <v>75585</v>
      </c>
      <c r="M24" s="182">
        <f>(L24/$L$8)</f>
        <v>0.013144632169419936</v>
      </c>
      <c r="N24" s="181">
        <v>68337</v>
      </c>
      <c r="O24" s="180">
        <v>3001</v>
      </c>
      <c r="P24" s="180">
        <f>O24+N24</f>
        <v>71338</v>
      </c>
      <c r="Q24" s="179">
        <f>(L24/P24-1)</f>
        <v>0.05953348846337159</v>
      </c>
    </row>
    <row r="25" spans="1:17" s="171" customFormat="1" ht="18" customHeight="1">
      <c r="A25" s="185" t="s">
        <v>238</v>
      </c>
      <c r="B25" s="184">
        <v>24579</v>
      </c>
      <c r="C25" s="180">
        <v>50</v>
      </c>
      <c r="D25" s="180">
        <f t="shared" si="3"/>
        <v>24629</v>
      </c>
      <c r="E25" s="183">
        <f aca="true" t="shared" si="11" ref="E25:E38">D25/$D$8</f>
        <v>0.012762733584867333</v>
      </c>
      <c r="F25" s="181">
        <v>22319</v>
      </c>
      <c r="G25" s="180">
        <v>16</v>
      </c>
      <c r="H25" s="180">
        <f t="shared" si="0"/>
        <v>22335</v>
      </c>
      <c r="I25" s="182">
        <f aca="true" t="shared" si="12" ref="I25:I38">(D25/H25-1)</f>
        <v>0.10270875307812855</v>
      </c>
      <c r="J25" s="181">
        <v>75620</v>
      </c>
      <c r="K25" s="180">
        <v>287</v>
      </c>
      <c r="L25" s="180">
        <f t="shared" si="1"/>
        <v>75907</v>
      </c>
      <c r="M25" s="182">
        <f aca="true" t="shared" si="13" ref="M25:M38">(L25/$L$8)</f>
        <v>0.013200629676313542</v>
      </c>
      <c r="N25" s="181">
        <v>69901</v>
      </c>
      <c r="O25" s="180">
        <v>20</v>
      </c>
      <c r="P25" s="180">
        <f t="shared" si="2"/>
        <v>69921</v>
      </c>
      <c r="Q25" s="179">
        <f aca="true" t="shared" si="14" ref="Q25:Q38">(L25/P25-1)</f>
        <v>0.08561090373421432</v>
      </c>
    </row>
    <row r="26" spans="1:17" s="171" customFormat="1" ht="18" customHeight="1">
      <c r="A26" s="185" t="s">
        <v>239</v>
      </c>
      <c r="B26" s="184">
        <v>20353</v>
      </c>
      <c r="C26" s="180">
        <v>3875</v>
      </c>
      <c r="D26" s="180">
        <f t="shared" si="3"/>
        <v>24228</v>
      </c>
      <c r="E26" s="183">
        <f t="shared" si="11"/>
        <v>0.01255493561631271</v>
      </c>
      <c r="F26" s="181">
        <v>12073</v>
      </c>
      <c r="G26" s="180">
        <v>3934</v>
      </c>
      <c r="H26" s="180">
        <f>G26+F26</f>
        <v>16007</v>
      </c>
      <c r="I26" s="182">
        <f t="shared" si="12"/>
        <v>0.5135878053351659</v>
      </c>
      <c r="J26" s="181">
        <v>58777</v>
      </c>
      <c r="K26" s="180">
        <v>14477</v>
      </c>
      <c r="L26" s="180">
        <f>K26+J26</f>
        <v>73254</v>
      </c>
      <c r="M26" s="182">
        <f t="shared" si="13"/>
        <v>0.012739258912994482</v>
      </c>
      <c r="N26" s="181">
        <v>40417</v>
      </c>
      <c r="O26" s="180">
        <v>14535</v>
      </c>
      <c r="P26" s="180">
        <f>O26+N26</f>
        <v>54952</v>
      </c>
      <c r="Q26" s="179">
        <f t="shared" si="14"/>
        <v>0.3330543019362353</v>
      </c>
    </row>
    <row r="27" spans="1:17" s="171" customFormat="1" ht="18" customHeight="1">
      <c r="A27" s="185" t="s">
        <v>240</v>
      </c>
      <c r="B27" s="184">
        <v>22707</v>
      </c>
      <c r="C27" s="180">
        <v>478</v>
      </c>
      <c r="D27" s="180">
        <f t="shared" si="3"/>
        <v>23185</v>
      </c>
      <c r="E27" s="183">
        <f t="shared" si="11"/>
        <v>0.01201445361830156</v>
      </c>
      <c r="F27" s="181">
        <v>20870</v>
      </c>
      <c r="G27" s="180">
        <v>58</v>
      </c>
      <c r="H27" s="180">
        <f>G27+F27</f>
        <v>20928</v>
      </c>
      <c r="I27" s="182">
        <f t="shared" si="12"/>
        <v>0.10784594801223246</v>
      </c>
      <c r="J27" s="181">
        <v>67745</v>
      </c>
      <c r="K27" s="180">
        <v>609</v>
      </c>
      <c r="L27" s="180">
        <f>K27+J27</f>
        <v>68354</v>
      </c>
      <c r="M27" s="182">
        <f t="shared" si="13"/>
        <v>0.011887122938526564</v>
      </c>
      <c r="N27" s="181">
        <v>62187</v>
      </c>
      <c r="O27" s="180">
        <v>126</v>
      </c>
      <c r="P27" s="180">
        <f>O27+N27</f>
        <v>62313</v>
      </c>
      <c r="Q27" s="179">
        <f t="shared" si="14"/>
        <v>0.09694606261935701</v>
      </c>
    </row>
    <row r="28" spans="1:17" s="171" customFormat="1" ht="18" customHeight="1">
      <c r="A28" s="185" t="s">
        <v>241</v>
      </c>
      <c r="B28" s="184">
        <v>21528</v>
      </c>
      <c r="C28" s="180">
        <v>916</v>
      </c>
      <c r="D28" s="180">
        <f t="shared" si="3"/>
        <v>22444</v>
      </c>
      <c r="E28" s="183">
        <f t="shared" si="11"/>
        <v>0.011630467845984913</v>
      </c>
      <c r="F28" s="181">
        <v>16549</v>
      </c>
      <c r="G28" s="180"/>
      <c r="H28" s="180">
        <f>G28+F28</f>
        <v>16549</v>
      </c>
      <c r="I28" s="182">
        <f t="shared" si="12"/>
        <v>0.35621487703184473</v>
      </c>
      <c r="J28" s="181">
        <v>65264</v>
      </c>
      <c r="K28" s="180">
        <v>1463</v>
      </c>
      <c r="L28" s="180">
        <f>K28+J28</f>
        <v>66727</v>
      </c>
      <c r="M28" s="182">
        <f t="shared" si="13"/>
        <v>0.011604179013943032</v>
      </c>
      <c r="N28" s="181">
        <v>52830</v>
      </c>
      <c r="O28" s="180"/>
      <c r="P28" s="180">
        <f>O28+N28</f>
        <v>52830</v>
      </c>
      <c r="Q28" s="179">
        <f t="shared" si="14"/>
        <v>0.2630512966117735</v>
      </c>
    </row>
    <row r="29" spans="1:17" s="171" customFormat="1" ht="18" customHeight="1">
      <c r="A29" s="185" t="s">
        <v>242</v>
      </c>
      <c r="B29" s="184">
        <v>17599</v>
      </c>
      <c r="C29" s="180">
        <v>808</v>
      </c>
      <c r="D29" s="180">
        <f t="shared" si="3"/>
        <v>18407</v>
      </c>
      <c r="E29" s="183">
        <f t="shared" si="11"/>
        <v>0.00953849677602229</v>
      </c>
      <c r="F29" s="181">
        <v>12706</v>
      </c>
      <c r="G29" s="180"/>
      <c r="H29" s="180">
        <f t="shared" si="0"/>
        <v>12706</v>
      </c>
      <c r="I29" s="182">
        <f t="shared" si="12"/>
        <v>0.4486856603179601</v>
      </c>
      <c r="J29" s="181">
        <v>51879</v>
      </c>
      <c r="K29" s="180">
        <v>828</v>
      </c>
      <c r="L29" s="180">
        <f t="shared" si="1"/>
        <v>52707</v>
      </c>
      <c r="M29" s="182">
        <f t="shared" si="13"/>
        <v>0.009166026695159311</v>
      </c>
      <c r="N29" s="181">
        <v>39672</v>
      </c>
      <c r="O29" s="180">
        <v>12</v>
      </c>
      <c r="P29" s="180">
        <f t="shared" si="2"/>
        <v>39684</v>
      </c>
      <c r="Q29" s="179">
        <f t="shared" si="14"/>
        <v>0.32816752343513755</v>
      </c>
    </row>
    <row r="30" spans="1:17" s="171" customFormat="1" ht="18" customHeight="1">
      <c r="A30" s="185" t="s">
        <v>243</v>
      </c>
      <c r="B30" s="184">
        <v>18160</v>
      </c>
      <c r="C30" s="180">
        <v>222</v>
      </c>
      <c r="D30" s="180">
        <f t="shared" si="3"/>
        <v>18382</v>
      </c>
      <c r="E30" s="183">
        <f t="shared" si="11"/>
        <v>0.009525541790451553</v>
      </c>
      <c r="F30" s="181">
        <v>19847</v>
      </c>
      <c r="G30" s="180">
        <v>223</v>
      </c>
      <c r="H30" s="180">
        <f>G30+F30</f>
        <v>20070</v>
      </c>
      <c r="I30" s="182">
        <f t="shared" si="12"/>
        <v>-0.08410563029397111</v>
      </c>
      <c r="J30" s="181">
        <v>56208</v>
      </c>
      <c r="K30" s="180">
        <v>457</v>
      </c>
      <c r="L30" s="180">
        <f>K30+J30</f>
        <v>56665</v>
      </c>
      <c r="M30" s="182">
        <f t="shared" si="13"/>
        <v>0.009854343876168296</v>
      </c>
      <c r="N30" s="181">
        <v>58116</v>
      </c>
      <c r="O30" s="180">
        <v>544</v>
      </c>
      <c r="P30" s="180">
        <f>O30+N30</f>
        <v>58660</v>
      </c>
      <c r="Q30" s="179">
        <f t="shared" si="14"/>
        <v>-0.03400954653937949</v>
      </c>
    </row>
    <row r="31" spans="1:17" s="171" customFormat="1" ht="18" customHeight="1">
      <c r="A31" s="185" t="s">
        <v>244</v>
      </c>
      <c r="B31" s="184">
        <v>16960</v>
      </c>
      <c r="C31" s="180">
        <v>269</v>
      </c>
      <c r="D31" s="180">
        <f t="shared" si="3"/>
        <v>17229</v>
      </c>
      <c r="E31" s="183">
        <f t="shared" si="11"/>
        <v>0.00892805785592916</v>
      </c>
      <c r="F31" s="181">
        <v>18146</v>
      </c>
      <c r="G31" s="180">
        <v>483</v>
      </c>
      <c r="H31" s="180">
        <f>G31+F31</f>
        <v>18629</v>
      </c>
      <c r="I31" s="182">
        <f t="shared" si="12"/>
        <v>-0.07515164528423424</v>
      </c>
      <c r="J31" s="181">
        <v>48750</v>
      </c>
      <c r="K31" s="180">
        <v>802</v>
      </c>
      <c r="L31" s="180">
        <f>K31+J31</f>
        <v>49552</v>
      </c>
      <c r="M31" s="182">
        <f t="shared" si="13"/>
        <v>0.008617355470782519</v>
      </c>
      <c r="N31" s="181">
        <v>48533</v>
      </c>
      <c r="O31" s="180">
        <v>1349</v>
      </c>
      <c r="P31" s="180">
        <f>O31+N31</f>
        <v>49882</v>
      </c>
      <c r="Q31" s="179">
        <f t="shared" si="14"/>
        <v>-0.006615612846317287</v>
      </c>
    </row>
    <row r="32" spans="1:17" s="171" customFormat="1" ht="18" customHeight="1">
      <c r="A32" s="185" t="s">
        <v>245</v>
      </c>
      <c r="B32" s="184">
        <v>16756</v>
      </c>
      <c r="C32" s="180">
        <v>0</v>
      </c>
      <c r="D32" s="180">
        <f t="shared" si="3"/>
        <v>16756</v>
      </c>
      <c r="E32" s="183">
        <f t="shared" si="11"/>
        <v>0.008682949528930815</v>
      </c>
      <c r="F32" s="181">
        <v>15217</v>
      </c>
      <c r="G32" s="180">
        <v>103</v>
      </c>
      <c r="H32" s="180">
        <f>G32+F32</f>
        <v>15320</v>
      </c>
      <c r="I32" s="182">
        <f t="shared" si="12"/>
        <v>0.093733681462141</v>
      </c>
      <c r="J32" s="181">
        <v>48882</v>
      </c>
      <c r="K32" s="180">
        <v>236</v>
      </c>
      <c r="L32" s="180">
        <f>K32+J32</f>
        <v>49118</v>
      </c>
      <c r="M32" s="182">
        <f t="shared" si="13"/>
        <v>0.008541880570186788</v>
      </c>
      <c r="N32" s="181">
        <v>44163</v>
      </c>
      <c r="O32" s="180">
        <v>113</v>
      </c>
      <c r="P32" s="180">
        <f>O32+N32</f>
        <v>44276</v>
      </c>
      <c r="Q32" s="179">
        <f t="shared" si="14"/>
        <v>0.10935947240039745</v>
      </c>
    </row>
    <row r="33" spans="1:17" s="171" customFormat="1" ht="18" customHeight="1">
      <c r="A33" s="185" t="s">
        <v>246</v>
      </c>
      <c r="B33" s="184">
        <v>14147</v>
      </c>
      <c r="C33" s="180">
        <v>30</v>
      </c>
      <c r="D33" s="180">
        <f t="shared" si="3"/>
        <v>14177</v>
      </c>
      <c r="E33" s="183">
        <f t="shared" si="11"/>
        <v>0.007346513217453578</v>
      </c>
      <c r="F33" s="181">
        <v>16360</v>
      </c>
      <c r="G33" s="180">
        <v>100</v>
      </c>
      <c r="H33" s="180">
        <f>G33+F33</f>
        <v>16460</v>
      </c>
      <c r="I33" s="182">
        <f t="shared" si="12"/>
        <v>-0.1386998784933171</v>
      </c>
      <c r="J33" s="181">
        <v>43576</v>
      </c>
      <c r="K33" s="180">
        <v>91</v>
      </c>
      <c r="L33" s="180">
        <f>K33+J33</f>
        <v>43667</v>
      </c>
      <c r="M33" s="182">
        <f t="shared" si="13"/>
        <v>0.007593922774916456</v>
      </c>
      <c r="N33" s="181">
        <v>46121</v>
      </c>
      <c r="O33" s="180">
        <v>332</v>
      </c>
      <c r="P33" s="180">
        <f>O33+N33</f>
        <v>46453</v>
      </c>
      <c r="Q33" s="179">
        <f t="shared" si="14"/>
        <v>-0.059974597980754774</v>
      </c>
    </row>
    <row r="34" spans="1:17" s="171" customFormat="1" ht="18" customHeight="1">
      <c r="A34" s="185" t="s">
        <v>247</v>
      </c>
      <c r="B34" s="184">
        <v>14014</v>
      </c>
      <c r="C34" s="180">
        <v>0</v>
      </c>
      <c r="D34" s="180">
        <f t="shared" si="3"/>
        <v>14014</v>
      </c>
      <c r="E34" s="183">
        <f t="shared" si="11"/>
        <v>0.007262046711532372</v>
      </c>
      <c r="F34" s="181">
        <v>11672</v>
      </c>
      <c r="G34" s="180">
        <v>32</v>
      </c>
      <c r="H34" s="180">
        <f>G34+F34</f>
        <v>11704</v>
      </c>
      <c r="I34" s="182">
        <f t="shared" si="12"/>
        <v>0.19736842105263164</v>
      </c>
      <c r="J34" s="181">
        <v>43650</v>
      </c>
      <c r="K34" s="180"/>
      <c r="L34" s="180">
        <f>K34+J34</f>
        <v>43650</v>
      </c>
      <c r="M34" s="182">
        <f t="shared" si="13"/>
        <v>0.007590966384800955</v>
      </c>
      <c r="N34" s="181">
        <v>36644</v>
      </c>
      <c r="O34" s="180">
        <v>44</v>
      </c>
      <c r="P34" s="180">
        <f>O34+N34</f>
        <v>36688</v>
      </c>
      <c r="Q34" s="179">
        <f t="shared" si="14"/>
        <v>0.18976232010466632</v>
      </c>
    </row>
    <row r="35" spans="1:17" s="171" customFormat="1" ht="18" customHeight="1">
      <c r="A35" s="185" t="s">
        <v>248</v>
      </c>
      <c r="B35" s="184">
        <v>10667</v>
      </c>
      <c r="C35" s="180">
        <v>1362</v>
      </c>
      <c r="D35" s="180">
        <f t="shared" si="3"/>
        <v>12029</v>
      </c>
      <c r="E35" s="183">
        <f t="shared" si="11"/>
        <v>0.0062334208572158495</v>
      </c>
      <c r="F35" s="181">
        <v>9797</v>
      </c>
      <c r="G35" s="180">
        <v>1714</v>
      </c>
      <c r="H35" s="180">
        <f t="shared" si="0"/>
        <v>11511</v>
      </c>
      <c r="I35" s="182">
        <f t="shared" si="12"/>
        <v>0.045000434367127085</v>
      </c>
      <c r="J35" s="181">
        <v>33954</v>
      </c>
      <c r="K35" s="180">
        <v>7843</v>
      </c>
      <c r="L35" s="180">
        <f t="shared" si="1"/>
        <v>41797</v>
      </c>
      <c r="M35" s="182">
        <f t="shared" si="13"/>
        <v>0.007268719862211352</v>
      </c>
      <c r="N35" s="181">
        <v>29671</v>
      </c>
      <c r="O35" s="180">
        <v>7403</v>
      </c>
      <c r="P35" s="180">
        <f t="shared" si="2"/>
        <v>37074</v>
      </c>
      <c r="Q35" s="179">
        <f t="shared" si="14"/>
        <v>0.12739386092679506</v>
      </c>
    </row>
    <row r="36" spans="1:17" s="171" customFormat="1" ht="18" customHeight="1">
      <c r="A36" s="185" t="s">
        <v>249</v>
      </c>
      <c r="B36" s="184">
        <v>11483</v>
      </c>
      <c r="C36" s="180">
        <v>43</v>
      </c>
      <c r="D36" s="180">
        <f t="shared" si="3"/>
        <v>11526</v>
      </c>
      <c r="E36" s="183">
        <f t="shared" si="11"/>
        <v>0.005972766547532619</v>
      </c>
      <c r="F36" s="181">
        <v>11991</v>
      </c>
      <c r="G36" s="180">
        <v>550</v>
      </c>
      <c r="H36" s="180">
        <f t="shared" si="0"/>
        <v>12541</v>
      </c>
      <c r="I36" s="182">
        <f t="shared" si="12"/>
        <v>-0.08093453472609835</v>
      </c>
      <c r="J36" s="181">
        <v>34228</v>
      </c>
      <c r="K36" s="180">
        <v>75</v>
      </c>
      <c r="L36" s="180">
        <f t="shared" si="1"/>
        <v>34303</v>
      </c>
      <c r="M36" s="182">
        <f t="shared" si="13"/>
        <v>0.005965473537178171</v>
      </c>
      <c r="N36" s="181">
        <v>35804</v>
      </c>
      <c r="O36" s="180">
        <v>1800</v>
      </c>
      <c r="P36" s="180">
        <f t="shared" si="2"/>
        <v>37604</v>
      </c>
      <c r="Q36" s="179">
        <f t="shared" si="14"/>
        <v>-0.0877832145516434</v>
      </c>
    </row>
    <row r="37" spans="1:17" s="171" customFormat="1" ht="18" customHeight="1">
      <c r="A37" s="185" t="s">
        <v>250</v>
      </c>
      <c r="B37" s="184">
        <v>11031</v>
      </c>
      <c r="C37" s="180">
        <v>22</v>
      </c>
      <c r="D37" s="180">
        <f t="shared" si="3"/>
        <v>11053</v>
      </c>
      <c r="E37" s="183">
        <f t="shared" si="11"/>
        <v>0.005727658220534274</v>
      </c>
      <c r="F37" s="181">
        <v>10446</v>
      </c>
      <c r="G37" s="180">
        <v>4</v>
      </c>
      <c r="H37" s="180">
        <f t="shared" si="0"/>
        <v>10450</v>
      </c>
      <c r="I37" s="182">
        <f t="shared" si="12"/>
        <v>0.0577033492822967</v>
      </c>
      <c r="J37" s="181">
        <v>34199</v>
      </c>
      <c r="K37" s="180">
        <v>67</v>
      </c>
      <c r="L37" s="180">
        <f t="shared" si="1"/>
        <v>34266</v>
      </c>
      <c r="M37" s="182">
        <f t="shared" si="13"/>
        <v>0.005959039041044434</v>
      </c>
      <c r="N37" s="181">
        <v>30955</v>
      </c>
      <c r="O37" s="180">
        <v>18</v>
      </c>
      <c r="P37" s="180">
        <f t="shared" si="2"/>
        <v>30973</v>
      </c>
      <c r="Q37" s="179">
        <f t="shared" si="14"/>
        <v>0.10631840635392109</v>
      </c>
    </row>
    <row r="38" spans="1:17" s="171" customFormat="1" ht="18" customHeight="1">
      <c r="A38" s="185" t="s">
        <v>251</v>
      </c>
      <c r="B38" s="184">
        <v>9979</v>
      </c>
      <c r="C38" s="180">
        <v>187</v>
      </c>
      <c r="D38" s="180">
        <f t="shared" si="3"/>
        <v>10166</v>
      </c>
      <c r="E38" s="183">
        <f t="shared" si="11"/>
        <v>0.005268015332484523</v>
      </c>
      <c r="F38" s="181">
        <v>6632</v>
      </c>
      <c r="G38" s="180">
        <v>178</v>
      </c>
      <c r="H38" s="180">
        <f t="shared" si="0"/>
        <v>6810</v>
      </c>
      <c r="I38" s="182">
        <f t="shared" si="12"/>
        <v>0.4928046989720998</v>
      </c>
      <c r="J38" s="181">
        <v>27667</v>
      </c>
      <c r="K38" s="180">
        <v>239</v>
      </c>
      <c r="L38" s="180">
        <f t="shared" si="1"/>
        <v>27906</v>
      </c>
      <c r="M38" s="182">
        <f t="shared" si="13"/>
        <v>0.004853001327245257</v>
      </c>
      <c r="N38" s="181">
        <v>17934</v>
      </c>
      <c r="O38" s="180">
        <v>178</v>
      </c>
      <c r="P38" s="180">
        <f t="shared" si="2"/>
        <v>18112</v>
      </c>
      <c r="Q38" s="179">
        <f t="shared" si="14"/>
        <v>0.5407464664310955</v>
      </c>
    </row>
    <row r="39" spans="1:17" s="171" customFormat="1" ht="18" customHeight="1">
      <c r="A39" s="185" t="s">
        <v>252</v>
      </c>
      <c r="B39" s="184">
        <v>10081</v>
      </c>
      <c r="C39" s="180">
        <v>0</v>
      </c>
      <c r="D39" s="180">
        <f t="shared" si="3"/>
        <v>10081</v>
      </c>
      <c r="E39" s="183">
        <f aca="true" t="shared" si="15" ref="E39:E59">D39/$D$8</f>
        <v>0.005223968381544017</v>
      </c>
      <c r="F39" s="181">
        <v>6203</v>
      </c>
      <c r="G39" s="180">
        <v>1</v>
      </c>
      <c r="H39" s="180">
        <f t="shared" si="0"/>
        <v>6204</v>
      </c>
      <c r="I39" s="182">
        <f aca="true" t="shared" si="16" ref="I39:I59">(D39/H39-1)</f>
        <v>0.6249194068343005</v>
      </c>
      <c r="J39" s="181">
        <v>32586</v>
      </c>
      <c r="K39" s="180">
        <v>9</v>
      </c>
      <c r="L39" s="180">
        <f t="shared" si="1"/>
        <v>32595</v>
      </c>
      <c r="M39" s="182">
        <f aca="true" t="shared" si="17" ref="M39:M59">(L39/$L$8)</f>
        <v>0.0056684432832207815</v>
      </c>
      <c r="N39" s="181">
        <v>19170</v>
      </c>
      <c r="O39" s="180">
        <v>1</v>
      </c>
      <c r="P39" s="180">
        <f t="shared" si="2"/>
        <v>19171</v>
      </c>
      <c r="Q39" s="179">
        <f aca="true" t="shared" si="18" ref="Q39:Q59">(L39/P39-1)</f>
        <v>0.7002242971154349</v>
      </c>
    </row>
    <row r="40" spans="1:17" s="171" customFormat="1" ht="18" customHeight="1">
      <c r="A40" s="185" t="s">
        <v>253</v>
      </c>
      <c r="B40" s="184">
        <v>9514</v>
      </c>
      <c r="C40" s="180">
        <v>0</v>
      </c>
      <c r="D40" s="180">
        <f t="shared" si="3"/>
        <v>9514</v>
      </c>
      <c r="E40" s="183">
        <f t="shared" si="15"/>
        <v>0.0049301493087997</v>
      </c>
      <c r="F40" s="181">
        <v>8662</v>
      </c>
      <c r="G40" s="180"/>
      <c r="H40" s="180">
        <f t="shared" si="0"/>
        <v>8662</v>
      </c>
      <c r="I40" s="182">
        <f t="shared" si="16"/>
        <v>0.09836065573770503</v>
      </c>
      <c r="J40" s="181">
        <v>27626</v>
      </c>
      <c r="K40" s="180">
        <v>12</v>
      </c>
      <c r="L40" s="180">
        <f t="shared" si="1"/>
        <v>27638</v>
      </c>
      <c r="M40" s="182">
        <f t="shared" si="17"/>
        <v>0.004806394706600888</v>
      </c>
      <c r="N40" s="181">
        <v>24810</v>
      </c>
      <c r="O40" s="180">
        <v>4</v>
      </c>
      <c r="P40" s="180">
        <f t="shared" si="2"/>
        <v>24814</v>
      </c>
      <c r="Q40" s="179">
        <f t="shared" si="18"/>
        <v>0.11380672201176756</v>
      </c>
    </row>
    <row r="41" spans="1:17" s="171" customFormat="1" ht="18" customHeight="1">
      <c r="A41" s="185" t="s">
        <v>254</v>
      </c>
      <c r="B41" s="184">
        <v>8503</v>
      </c>
      <c r="C41" s="180">
        <v>90</v>
      </c>
      <c r="D41" s="180">
        <f t="shared" si="3"/>
        <v>8593</v>
      </c>
      <c r="E41" s="183">
        <f t="shared" si="15"/>
        <v>0.004452887640373746</v>
      </c>
      <c r="F41" s="181">
        <v>9917</v>
      </c>
      <c r="G41" s="180">
        <v>111</v>
      </c>
      <c r="H41" s="180">
        <f t="shared" si="0"/>
        <v>10028</v>
      </c>
      <c r="I41" s="182">
        <f t="shared" si="16"/>
        <v>-0.14309932189868368</v>
      </c>
      <c r="J41" s="181">
        <v>26002</v>
      </c>
      <c r="K41" s="180">
        <v>157</v>
      </c>
      <c r="L41" s="180">
        <f t="shared" si="1"/>
        <v>26159</v>
      </c>
      <c r="M41" s="182">
        <f t="shared" si="17"/>
        <v>0.004549188766552307</v>
      </c>
      <c r="N41" s="181">
        <v>29028</v>
      </c>
      <c r="O41" s="180">
        <v>183</v>
      </c>
      <c r="P41" s="180">
        <f t="shared" si="2"/>
        <v>29211</v>
      </c>
      <c r="Q41" s="179">
        <f t="shared" si="18"/>
        <v>-0.1044811885933381</v>
      </c>
    </row>
    <row r="42" spans="1:17" s="171" customFormat="1" ht="18" customHeight="1">
      <c r="A42" s="185" t="s">
        <v>255</v>
      </c>
      <c r="B42" s="184">
        <v>8060</v>
      </c>
      <c r="C42" s="180">
        <v>0</v>
      </c>
      <c r="D42" s="180">
        <f t="shared" si="3"/>
        <v>8060</v>
      </c>
      <c r="E42" s="183">
        <f t="shared" si="15"/>
        <v>0.004176687348005631</v>
      </c>
      <c r="F42" s="181">
        <v>9757</v>
      </c>
      <c r="G42" s="180">
        <v>49</v>
      </c>
      <c r="H42" s="180">
        <f t="shared" si="0"/>
        <v>9806</v>
      </c>
      <c r="I42" s="182">
        <f t="shared" si="16"/>
        <v>-0.1780542524984703</v>
      </c>
      <c r="J42" s="181">
        <v>27679</v>
      </c>
      <c r="K42" s="180">
        <v>14</v>
      </c>
      <c r="L42" s="180">
        <f t="shared" si="1"/>
        <v>27693</v>
      </c>
      <c r="M42" s="182">
        <f t="shared" si="17"/>
        <v>0.0048159594981510385</v>
      </c>
      <c r="N42" s="181">
        <v>28242</v>
      </c>
      <c r="O42" s="180">
        <v>64</v>
      </c>
      <c r="P42" s="180">
        <f t="shared" si="2"/>
        <v>28306</v>
      </c>
      <c r="Q42" s="179">
        <f t="shared" si="18"/>
        <v>-0.021656185967639408</v>
      </c>
    </row>
    <row r="43" spans="1:17" s="171" customFormat="1" ht="18" customHeight="1">
      <c r="A43" s="185" t="s">
        <v>256</v>
      </c>
      <c r="B43" s="184">
        <v>7529</v>
      </c>
      <c r="C43" s="180">
        <v>65</v>
      </c>
      <c r="D43" s="180">
        <f t="shared" si="3"/>
        <v>7594</v>
      </c>
      <c r="E43" s="183">
        <f t="shared" si="15"/>
        <v>0.003935206416967093</v>
      </c>
      <c r="F43" s="181">
        <v>6206</v>
      </c>
      <c r="G43" s="180"/>
      <c r="H43" s="180">
        <f t="shared" si="0"/>
        <v>6206</v>
      </c>
      <c r="I43" s="182">
        <f t="shared" si="16"/>
        <v>0.22365452787624873</v>
      </c>
      <c r="J43" s="181">
        <v>22459</v>
      </c>
      <c r="K43" s="180">
        <v>186</v>
      </c>
      <c r="L43" s="180">
        <f t="shared" si="1"/>
        <v>22645</v>
      </c>
      <c r="M43" s="182">
        <f t="shared" si="17"/>
        <v>0.00393808553914817</v>
      </c>
      <c r="N43" s="181">
        <v>19656</v>
      </c>
      <c r="O43" s="180">
        <v>10</v>
      </c>
      <c r="P43" s="180">
        <f t="shared" si="2"/>
        <v>19666</v>
      </c>
      <c r="Q43" s="179">
        <f t="shared" si="18"/>
        <v>0.15147971117665016</v>
      </c>
    </row>
    <row r="44" spans="1:17" s="171" customFormat="1" ht="18" customHeight="1">
      <c r="A44" s="185" t="s">
        <v>257</v>
      </c>
      <c r="B44" s="184">
        <v>6834</v>
      </c>
      <c r="C44" s="180">
        <v>1</v>
      </c>
      <c r="D44" s="180">
        <f t="shared" si="3"/>
        <v>6835</v>
      </c>
      <c r="E44" s="183">
        <f t="shared" si="15"/>
        <v>0.0035418930550395154</v>
      </c>
      <c r="F44" s="181">
        <v>8052</v>
      </c>
      <c r="G44" s="180">
        <v>12</v>
      </c>
      <c r="H44" s="180">
        <f t="shared" si="0"/>
        <v>8064</v>
      </c>
      <c r="I44" s="182">
        <f t="shared" si="16"/>
        <v>-0.15240575396825395</v>
      </c>
      <c r="J44" s="181">
        <v>20417</v>
      </c>
      <c r="K44" s="180">
        <v>3</v>
      </c>
      <c r="L44" s="180">
        <f t="shared" si="1"/>
        <v>20420</v>
      </c>
      <c r="M44" s="182">
        <f t="shared" si="17"/>
        <v>0.00355114624461937</v>
      </c>
      <c r="N44" s="181">
        <v>21236</v>
      </c>
      <c r="O44" s="180">
        <v>14</v>
      </c>
      <c r="P44" s="180">
        <f t="shared" si="2"/>
        <v>21250</v>
      </c>
      <c r="Q44" s="179">
        <f t="shared" si="18"/>
        <v>-0.03905882352941181</v>
      </c>
    </row>
    <row r="45" spans="1:17" s="171" customFormat="1" ht="18" customHeight="1">
      <c r="A45" s="185" t="s">
        <v>258</v>
      </c>
      <c r="B45" s="184">
        <v>6379</v>
      </c>
      <c r="C45" s="180">
        <v>11</v>
      </c>
      <c r="D45" s="180">
        <f t="shared" si="3"/>
        <v>6390</v>
      </c>
      <c r="E45" s="183">
        <f t="shared" si="15"/>
        <v>0.0033112943118803954</v>
      </c>
      <c r="F45" s="181">
        <v>6573</v>
      </c>
      <c r="G45" s="180">
        <v>43</v>
      </c>
      <c r="H45" s="180">
        <f t="shared" si="0"/>
        <v>6616</v>
      </c>
      <c r="I45" s="182">
        <f t="shared" si="16"/>
        <v>-0.034159613059250304</v>
      </c>
      <c r="J45" s="181">
        <v>20438</v>
      </c>
      <c r="K45" s="180">
        <v>49</v>
      </c>
      <c r="L45" s="180">
        <f t="shared" si="1"/>
        <v>20487</v>
      </c>
      <c r="M45" s="182">
        <f t="shared" si="17"/>
        <v>0.003562797899780462</v>
      </c>
      <c r="N45" s="181">
        <v>20046</v>
      </c>
      <c r="O45" s="180">
        <v>75</v>
      </c>
      <c r="P45" s="180">
        <f t="shared" si="2"/>
        <v>20121</v>
      </c>
      <c r="Q45" s="179">
        <f t="shared" si="18"/>
        <v>0.01818995079767416</v>
      </c>
    </row>
    <row r="46" spans="1:17" s="171" customFormat="1" ht="18" customHeight="1">
      <c r="A46" s="185" t="s">
        <v>259</v>
      </c>
      <c r="B46" s="184">
        <v>6046</v>
      </c>
      <c r="C46" s="180">
        <v>336</v>
      </c>
      <c r="D46" s="180">
        <f t="shared" si="3"/>
        <v>6382</v>
      </c>
      <c r="E46" s="183">
        <f t="shared" si="15"/>
        <v>0.0033071487164977598</v>
      </c>
      <c r="F46" s="181">
        <v>8879</v>
      </c>
      <c r="G46" s="180">
        <v>68</v>
      </c>
      <c r="H46" s="180">
        <f t="shared" si="0"/>
        <v>8947</v>
      </c>
      <c r="I46" s="182">
        <f t="shared" si="16"/>
        <v>-0.2866882753995753</v>
      </c>
      <c r="J46" s="181">
        <v>17358</v>
      </c>
      <c r="K46" s="180">
        <v>659</v>
      </c>
      <c r="L46" s="180">
        <f t="shared" si="1"/>
        <v>18017</v>
      </c>
      <c r="M46" s="182">
        <f t="shared" si="17"/>
        <v>0.0031332518065282657</v>
      </c>
      <c r="N46" s="181">
        <v>24887</v>
      </c>
      <c r="O46" s="180">
        <v>89</v>
      </c>
      <c r="P46" s="180">
        <f t="shared" si="2"/>
        <v>24976</v>
      </c>
      <c r="Q46" s="179">
        <f t="shared" si="18"/>
        <v>-0.27862748238308777</v>
      </c>
    </row>
    <row r="47" spans="1:17" s="171" customFormat="1" ht="18" customHeight="1">
      <c r="A47" s="185" t="s">
        <v>260</v>
      </c>
      <c r="B47" s="184">
        <v>6233</v>
      </c>
      <c r="C47" s="180">
        <v>48</v>
      </c>
      <c r="D47" s="180">
        <f t="shared" si="3"/>
        <v>6281</v>
      </c>
      <c r="E47" s="183">
        <f t="shared" si="15"/>
        <v>0.0032548105747919817</v>
      </c>
      <c r="F47" s="181">
        <v>5699</v>
      </c>
      <c r="G47" s="180">
        <v>32</v>
      </c>
      <c r="H47" s="180">
        <f t="shared" si="0"/>
        <v>5731</v>
      </c>
      <c r="I47" s="182">
        <f t="shared" si="16"/>
        <v>0.09596928982725528</v>
      </c>
      <c r="J47" s="181">
        <v>17936</v>
      </c>
      <c r="K47" s="180">
        <v>120</v>
      </c>
      <c r="L47" s="180">
        <f t="shared" si="1"/>
        <v>18056</v>
      </c>
      <c r="M47" s="182">
        <f t="shared" si="17"/>
        <v>0.003140034113263827</v>
      </c>
      <c r="N47" s="181">
        <v>17685</v>
      </c>
      <c r="O47" s="180">
        <v>188</v>
      </c>
      <c r="P47" s="180">
        <f t="shared" si="2"/>
        <v>17873</v>
      </c>
      <c r="Q47" s="179">
        <f t="shared" si="18"/>
        <v>0.010238907849829282</v>
      </c>
    </row>
    <row r="48" spans="1:17" s="171" customFormat="1" ht="18" customHeight="1">
      <c r="A48" s="185" t="s">
        <v>261</v>
      </c>
      <c r="B48" s="184">
        <v>6092</v>
      </c>
      <c r="C48" s="180">
        <v>0</v>
      </c>
      <c r="D48" s="180">
        <f t="shared" si="3"/>
        <v>6092</v>
      </c>
      <c r="E48" s="183">
        <f t="shared" si="15"/>
        <v>0.0031568708838772097</v>
      </c>
      <c r="F48" s="181">
        <v>6321</v>
      </c>
      <c r="G48" s="180">
        <v>11</v>
      </c>
      <c r="H48" s="180">
        <f t="shared" si="0"/>
        <v>6332</v>
      </c>
      <c r="I48" s="182">
        <f t="shared" si="16"/>
        <v>-0.03790271636133924</v>
      </c>
      <c r="J48" s="181">
        <v>18181</v>
      </c>
      <c r="K48" s="180">
        <v>1</v>
      </c>
      <c r="L48" s="180">
        <f t="shared" si="1"/>
        <v>18182</v>
      </c>
      <c r="M48" s="182">
        <f t="shared" si="17"/>
        <v>0.0031619461811787162</v>
      </c>
      <c r="N48" s="181">
        <v>17047</v>
      </c>
      <c r="O48" s="180">
        <v>61</v>
      </c>
      <c r="P48" s="180">
        <f t="shared" si="2"/>
        <v>17108</v>
      </c>
      <c r="Q48" s="179">
        <f t="shared" si="18"/>
        <v>0.06277764788403095</v>
      </c>
    </row>
    <row r="49" spans="1:17" s="171" customFormat="1" ht="18" customHeight="1">
      <c r="A49" s="449" t="s">
        <v>262</v>
      </c>
      <c r="B49" s="450">
        <v>3016</v>
      </c>
      <c r="C49" s="451">
        <v>2983</v>
      </c>
      <c r="D49" s="451">
        <f t="shared" si="3"/>
        <v>5999</v>
      </c>
      <c r="E49" s="452">
        <f t="shared" si="15"/>
        <v>0.0031086783375540677</v>
      </c>
      <c r="F49" s="453">
        <v>2518</v>
      </c>
      <c r="G49" s="451">
        <v>3191</v>
      </c>
      <c r="H49" s="451">
        <f t="shared" si="0"/>
        <v>5709</v>
      </c>
      <c r="I49" s="454">
        <f t="shared" si="16"/>
        <v>0.05079698721317216</v>
      </c>
      <c r="J49" s="453">
        <v>9055</v>
      </c>
      <c r="K49" s="451">
        <v>8037</v>
      </c>
      <c r="L49" s="451">
        <f t="shared" si="1"/>
        <v>17092</v>
      </c>
      <c r="M49" s="454">
        <f t="shared" si="17"/>
        <v>0.002972389403184832</v>
      </c>
      <c r="N49" s="453">
        <v>7244</v>
      </c>
      <c r="O49" s="451">
        <v>8338</v>
      </c>
      <c r="P49" s="451">
        <f t="shared" si="2"/>
        <v>15582</v>
      </c>
      <c r="Q49" s="455">
        <f t="shared" si="18"/>
        <v>0.09690668720318318</v>
      </c>
    </row>
    <row r="50" spans="1:17" s="171" customFormat="1" ht="18" customHeight="1">
      <c r="A50" s="185" t="s">
        <v>263</v>
      </c>
      <c r="B50" s="184">
        <v>5343</v>
      </c>
      <c r="C50" s="180">
        <v>8</v>
      </c>
      <c r="D50" s="180">
        <f t="shared" si="3"/>
        <v>5351</v>
      </c>
      <c r="E50" s="183">
        <f t="shared" si="15"/>
        <v>0.0027728851115605625</v>
      </c>
      <c r="F50" s="181">
        <v>4706</v>
      </c>
      <c r="G50" s="180">
        <v>41</v>
      </c>
      <c r="H50" s="180">
        <f t="shared" si="0"/>
        <v>4747</v>
      </c>
      <c r="I50" s="182">
        <f t="shared" si="16"/>
        <v>0.12723825574046765</v>
      </c>
      <c r="J50" s="181">
        <v>16164</v>
      </c>
      <c r="K50" s="180">
        <v>17</v>
      </c>
      <c r="L50" s="180">
        <f t="shared" si="1"/>
        <v>16181</v>
      </c>
      <c r="M50" s="182">
        <f t="shared" si="17"/>
        <v>0.002813961674054164</v>
      </c>
      <c r="N50" s="181">
        <v>15411</v>
      </c>
      <c r="O50" s="180">
        <v>42</v>
      </c>
      <c r="P50" s="180">
        <f t="shared" si="2"/>
        <v>15453</v>
      </c>
      <c r="Q50" s="179">
        <f t="shared" si="18"/>
        <v>0.04711059341228241</v>
      </c>
    </row>
    <row r="51" spans="1:17" s="171" customFormat="1" ht="18" customHeight="1">
      <c r="A51" s="185" t="s">
        <v>264</v>
      </c>
      <c r="B51" s="184">
        <v>5347</v>
      </c>
      <c r="C51" s="180">
        <v>2</v>
      </c>
      <c r="D51" s="180">
        <f t="shared" si="3"/>
        <v>5349</v>
      </c>
      <c r="E51" s="183">
        <f t="shared" si="15"/>
        <v>0.002771848712714904</v>
      </c>
      <c r="F51" s="181">
        <v>5657</v>
      </c>
      <c r="G51" s="180">
        <v>8</v>
      </c>
      <c r="H51" s="180">
        <f t="shared" si="0"/>
        <v>5665</v>
      </c>
      <c r="I51" s="182">
        <f t="shared" si="16"/>
        <v>-0.05578111209179171</v>
      </c>
      <c r="J51" s="181">
        <v>16096</v>
      </c>
      <c r="K51" s="180">
        <v>10</v>
      </c>
      <c r="L51" s="180">
        <f t="shared" si="1"/>
        <v>16106</v>
      </c>
      <c r="M51" s="182">
        <f t="shared" si="17"/>
        <v>0.0028009187764857775</v>
      </c>
      <c r="N51" s="181">
        <v>15482</v>
      </c>
      <c r="O51" s="180">
        <v>89</v>
      </c>
      <c r="P51" s="180">
        <f t="shared" si="2"/>
        <v>15571</v>
      </c>
      <c r="Q51" s="179">
        <f t="shared" si="18"/>
        <v>0.03435874381863724</v>
      </c>
    </row>
    <row r="52" spans="1:17" s="171" customFormat="1" ht="18" customHeight="1">
      <c r="A52" s="185" t="s">
        <v>265</v>
      </c>
      <c r="B52" s="184">
        <v>5028</v>
      </c>
      <c r="C52" s="180">
        <v>0</v>
      </c>
      <c r="D52" s="180">
        <f t="shared" si="3"/>
        <v>5028</v>
      </c>
      <c r="E52" s="183">
        <f t="shared" si="15"/>
        <v>0.00260550669798664</v>
      </c>
      <c r="F52" s="181">
        <v>5509</v>
      </c>
      <c r="G52" s="180">
        <v>137</v>
      </c>
      <c r="H52" s="180">
        <f t="shared" si="0"/>
        <v>5646</v>
      </c>
      <c r="I52" s="182">
        <f t="shared" si="16"/>
        <v>-0.1094580233793836</v>
      </c>
      <c r="J52" s="181">
        <v>14584</v>
      </c>
      <c r="K52" s="180">
        <v>58</v>
      </c>
      <c r="L52" s="180">
        <f t="shared" si="1"/>
        <v>14642</v>
      </c>
      <c r="M52" s="182">
        <f t="shared" si="17"/>
        <v>0.0025463214159508725</v>
      </c>
      <c r="N52" s="181">
        <v>15506</v>
      </c>
      <c r="O52" s="180">
        <v>340</v>
      </c>
      <c r="P52" s="180">
        <f t="shared" si="2"/>
        <v>15846</v>
      </c>
      <c r="Q52" s="179">
        <f t="shared" si="18"/>
        <v>-0.07598132020699233</v>
      </c>
    </row>
    <row r="53" spans="1:17" s="171" customFormat="1" ht="18" customHeight="1">
      <c r="A53" s="185" t="s">
        <v>266</v>
      </c>
      <c r="B53" s="184">
        <v>3844</v>
      </c>
      <c r="C53" s="180">
        <v>112</v>
      </c>
      <c r="D53" s="180">
        <f t="shared" si="3"/>
        <v>3956</v>
      </c>
      <c r="E53" s="183">
        <f t="shared" si="15"/>
        <v>0.002049996916713434</v>
      </c>
      <c r="F53" s="181">
        <v>5806</v>
      </c>
      <c r="G53" s="180">
        <v>292</v>
      </c>
      <c r="H53" s="180">
        <f t="shared" si="0"/>
        <v>6098</v>
      </c>
      <c r="I53" s="182">
        <f t="shared" si="16"/>
        <v>-0.35126270908494583</v>
      </c>
      <c r="J53" s="181">
        <v>10747</v>
      </c>
      <c r="K53" s="180">
        <v>218</v>
      </c>
      <c r="L53" s="180">
        <f t="shared" si="1"/>
        <v>10965</v>
      </c>
      <c r="M53" s="182">
        <f t="shared" si="17"/>
        <v>0.0019068716244981093</v>
      </c>
      <c r="N53" s="181">
        <v>15563</v>
      </c>
      <c r="O53" s="180">
        <v>1190</v>
      </c>
      <c r="P53" s="180">
        <f t="shared" si="2"/>
        <v>16753</v>
      </c>
      <c r="Q53" s="179">
        <f t="shared" si="18"/>
        <v>-0.3454903599355339</v>
      </c>
    </row>
    <row r="54" spans="1:17" s="171" customFormat="1" ht="18" customHeight="1">
      <c r="A54" s="449" t="s">
        <v>267</v>
      </c>
      <c r="B54" s="450">
        <v>3343</v>
      </c>
      <c r="C54" s="451">
        <v>12</v>
      </c>
      <c r="D54" s="451">
        <f t="shared" si="3"/>
        <v>3355</v>
      </c>
      <c r="E54" s="452">
        <f t="shared" si="15"/>
        <v>0.001738559063592915</v>
      </c>
      <c r="F54" s="453">
        <v>3525</v>
      </c>
      <c r="G54" s="451">
        <v>10</v>
      </c>
      <c r="H54" s="451">
        <f t="shared" si="0"/>
        <v>3535</v>
      </c>
      <c r="I54" s="454">
        <f t="shared" si="16"/>
        <v>-0.0509193776520509</v>
      </c>
      <c r="J54" s="453">
        <v>10077</v>
      </c>
      <c r="K54" s="451">
        <v>55</v>
      </c>
      <c r="L54" s="451">
        <f t="shared" si="1"/>
        <v>10132</v>
      </c>
      <c r="M54" s="454">
        <f t="shared" si="17"/>
        <v>0.001762008508838563</v>
      </c>
      <c r="N54" s="453">
        <v>9922</v>
      </c>
      <c r="O54" s="451">
        <v>22</v>
      </c>
      <c r="P54" s="451">
        <f t="shared" si="2"/>
        <v>9944</v>
      </c>
      <c r="Q54" s="455">
        <f t="shared" si="18"/>
        <v>0.01890587288817369</v>
      </c>
    </row>
    <row r="55" spans="1:17" s="171" customFormat="1" ht="18" customHeight="1">
      <c r="A55" s="185" t="s">
        <v>268</v>
      </c>
      <c r="B55" s="184">
        <v>2757</v>
      </c>
      <c r="C55" s="180">
        <v>126</v>
      </c>
      <c r="D55" s="180">
        <f t="shared" si="3"/>
        <v>2883</v>
      </c>
      <c r="E55" s="183">
        <f t="shared" si="15"/>
        <v>0.001493968936017399</v>
      </c>
      <c r="F55" s="181">
        <v>3326</v>
      </c>
      <c r="G55" s="180">
        <v>13</v>
      </c>
      <c r="H55" s="180">
        <f t="shared" si="0"/>
        <v>3339</v>
      </c>
      <c r="I55" s="182">
        <f t="shared" si="16"/>
        <v>-0.13656783468104228</v>
      </c>
      <c r="J55" s="181">
        <v>8112</v>
      </c>
      <c r="K55" s="180">
        <v>153</v>
      </c>
      <c r="L55" s="180">
        <f t="shared" si="1"/>
        <v>8265</v>
      </c>
      <c r="M55" s="182">
        <f t="shared" si="17"/>
        <v>0.0014373273120361946</v>
      </c>
      <c r="N55" s="181">
        <v>7952</v>
      </c>
      <c r="O55" s="180">
        <v>29</v>
      </c>
      <c r="P55" s="180">
        <f t="shared" si="2"/>
        <v>7981</v>
      </c>
      <c r="Q55" s="179">
        <f t="shared" si="18"/>
        <v>0.035584513218894775</v>
      </c>
    </row>
    <row r="56" spans="1:17" s="171" customFormat="1" ht="18" customHeight="1">
      <c r="A56" s="185" t="s">
        <v>269</v>
      </c>
      <c r="B56" s="184">
        <v>1614</v>
      </c>
      <c r="C56" s="180">
        <v>1263</v>
      </c>
      <c r="D56" s="180">
        <f t="shared" si="3"/>
        <v>2877</v>
      </c>
      <c r="E56" s="183">
        <f t="shared" si="15"/>
        <v>0.0014908597394804222</v>
      </c>
      <c r="F56" s="181">
        <v>1296</v>
      </c>
      <c r="G56" s="180">
        <v>1302</v>
      </c>
      <c r="H56" s="180">
        <f t="shared" si="0"/>
        <v>2598</v>
      </c>
      <c r="I56" s="182">
        <f t="shared" si="16"/>
        <v>0.10739030023094687</v>
      </c>
      <c r="J56" s="181">
        <v>4745</v>
      </c>
      <c r="K56" s="180">
        <v>4050</v>
      </c>
      <c r="L56" s="180">
        <f t="shared" si="1"/>
        <v>8795</v>
      </c>
      <c r="M56" s="182">
        <f t="shared" si="17"/>
        <v>0.0015294971215194593</v>
      </c>
      <c r="N56" s="181">
        <v>3891</v>
      </c>
      <c r="O56" s="180">
        <v>3323</v>
      </c>
      <c r="P56" s="180">
        <f t="shared" si="2"/>
        <v>7214</v>
      </c>
      <c r="Q56" s="179">
        <f t="shared" si="18"/>
        <v>0.21915719434433045</v>
      </c>
    </row>
    <row r="57" spans="1:17" s="171" customFormat="1" ht="18" customHeight="1">
      <c r="A57" s="185" t="s">
        <v>270</v>
      </c>
      <c r="B57" s="184">
        <v>2282</v>
      </c>
      <c r="C57" s="180">
        <v>0</v>
      </c>
      <c r="D57" s="180">
        <f t="shared" si="3"/>
        <v>2282</v>
      </c>
      <c r="E57" s="183">
        <f t="shared" si="15"/>
        <v>0.0011825310828968798</v>
      </c>
      <c r="F57" s="181">
        <v>2183</v>
      </c>
      <c r="G57" s="180">
        <v>2123</v>
      </c>
      <c r="H57" s="180">
        <f t="shared" si="0"/>
        <v>4306</v>
      </c>
      <c r="I57" s="182">
        <f t="shared" si="16"/>
        <v>-0.47004180213655367</v>
      </c>
      <c r="J57" s="181">
        <v>7060</v>
      </c>
      <c r="K57" s="180">
        <v>5891</v>
      </c>
      <c r="L57" s="180">
        <f t="shared" si="1"/>
        <v>12951</v>
      </c>
      <c r="M57" s="182">
        <f t="shared" si="17"/>
        <v>0.002252247552108984</v>
      </c>
      <c r="N57" s="181">
        <v>7455</v>
      </c>
      <c r="O57" s="180">
        <v>7157</v>
      </c>
      <c r="P57" s="180">
        <f t="shared" si="2"/>
        <v>14612</v>
      </c>
      <c r="Q57" s="179">
        <f t="shared" si="18"/>
        <v>-0.11367369285518747</v>
      </c>
    </row>
    <row r="58" spans="1:17" s="171" customFormat="1" ht="18" customHeight="1">
      <c r="A58" s="185" t="s">
        <v>271</v>
      </c>
      <c r="B58" s="184">
        <v>2280</v>
      </c>
      <c r="C58" s="180">
        <v>0</v>
      </c>
      <c r="D58" s="180">
        <f t="shared" si="3"/>
        <v>2280</v>
      </c>
      <c r="E58" s="183">
        <f t="shared" si="15"/>
        <v>0.001181494684051221</v>
      </c>
      <c r="F58" s="181">
        <v>2304</v>
      </c>
      <c r="G58" s="180">
        <v>136</v>
      </c>
      <c r="H58" s="180">
        <f t="shared" si="0"/>
        <v>2440</v>
      </c>
      <c r="I58" s="182">
        <f t="shared" si="16"/>
        <v>-0.06557377049180324</v>
      </c>
      <c r="J58" s="181">
        <v>6672</v>
      </c>
      <c r="K58" s="180">
        <v>2</v>
      </c>
      <c r="L58" s="180">
        <f t="shared" si="1"/>
        <v>6674</v>
      </c>
      <c r="M58" s="182">
        <f t="shared" si="17"/>
        <v>0.0011606439782854885</v>
      </c>
      <c r="N58" s="181">
        <v>6647</v>
      </c>
      <c r="O58" s="180">
        <v>473</v>
      </c>
      <c r="P58" s="180">
        <f t="shared" si="2"/>
        <v>7120</v>
      </c>
      <c r="Q58" s="179">
        <f t="shared" si="18"/>
        <v>-0.06264044943820224</v>
      </c>
    </row>
    <row r="59" spans="1:17" s="171" customFormat="1" ht="18" customHeight="1" thickBot="1">
      <c r="A59" s="178" t="s">
        <v>272</v>
      </c>
      <c r="B59" s="177">
        <v>165448</v>
      </c>
      <c r="C59" s="173">
        <v>24365</v>
      </c>
      <c r="D59" s="173">
        <f t="shared" si="3"/>
        <v>189813</v>
      </c>
      <c r="E59" s="176">
        <f t="shared" si="15"/>
        <v>0.09836098704553263</v>
      </c>
      <c r="F59" s="174">
        <v>164199</v>
      </c>
      <c r="G59" s="173">
        <v>32234</v>
      </c>
      <c r="H59" s="173">
        <f t="shared" si="0"/>
        <v>196433</v>
      </c>
      <c r="I59" s="175">
        <f t="shared" si="16"/>
        <v>-0.03370105837613846</v>
      </c>
      <c r="J59" s="174">
        <v>513728</v>
      </c>
      <c r="K59" s="173">
        <v>80989</v>
      </c>
      <c r="L59" s="173">
        <f t="shared" si="1"/>
        <v>594717</v>
      </c>
      <c r="M59" s="175">
        <f t="shared" si="17"/>
        <v>0.10342443884237502</v>
      </c>
      <c r="N59" s="174">
        <v>495834</v>
      </c>
      <c r="O59" s="173">
        <v>100703</v>
      </c>
      <c r="P59" s="173">
        <f t="shared" si="2"/>
        <v>596537</v>
      </c>
      <c r="Q59" s="172">
        <f t="shared" si="18"/>
        <v>-0.0030509423556291937</v>
      </c>
    </row>
    <row r="60" ht="15" thickTop="1">
      <c r="A60" s="116"/>
    </row>
    <row r="61" ht="14.25" customHeight="1">
      <c r="A61" s="89"/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0:Q65536 I60:I65536 I3 Q3">
    <cfRule type="cellIs" priority="2" dxfId="91" operator="lessThan" stopIfTrue="1">
      <formula>0</formula>
    </cfRule>
  </conditionalFormatting>
  <conditionalFormatting sqref="Q8:Q59 I8:I5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2016-05-04T21:01:30Z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AEVVZYF6TF2M-634-672</vt:lpwstr>
  </property>
  <property fmtid="{D5CDD505-2E9C-101B-9397-08002B2CF9AE}" pid="3" name="_dlc_DocIdItemGuid">
    <vt:lpwstr>4259474c-d1d7-4155-9538-32f98052127b</vt:lpwstr>
  </property>
  <property fmtid="{D5CDD505-2E9C-101B-9397-08002B2CF9AE}" pid="4" name="_dlc_DocIdUrl">
    <vt:lpwstr>http://www.aerocivil.gov.co/AAeronautica/Estadisticas/TAereo/EOperacionales/BolPubAnte/_layouts/DocIdRedir.aspx?ID=AEVVZYF6TF2M-634-672, AEVVZYF6TF2M-634-672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156.000000000000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2016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